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ta\Desktop\bip\"/>
    </mc:Choice>
  </mc:AlternateContent>
  <xr:revisionPtr revIDLastSave="0" documentId="8_{D31AC4EB-9E7D-42CC-BCEB-EA36F28866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G73" i="1" l="1"/>
  <c r="G65" i="1"/>
  <c r="G60" i="1"/>
  <c r="G59" i="1"/>
  <c r="G84" i="1" l="1"/>
  <c r="G102" i="1" l="1"/>
  <c r="G97" i="1"/>
  <c r="G98" i="1"/>
  <c r="G95" i="1"/>
  <c r="G91" i="1"/>
  <c r="G87" i="1"/>
  <c r="G83" i="1"/>
  <c r="G78" i="1"/>
  <c r="G69" i="1"/>
  <c r="G64" i="1"/>
  <c r="G50" i="1"/>
  <c r="G52" i="1"/>
  <c r="G56" i="1"/>
  <c r="G55" i="1" s="1"/>
  <c r="H55" i="1" s="1"/>
  <c r="H57" i="1"/>
  <c r="G46" i="1"/>
  <c r="G45" i="1" s="1"/>
  <c r="G30" i="1"/>
  <c r="G35" i="1"/>
  <c r="G34" i="1" s="1"/>
  <c r="G37" i="1"/>
  <c r="G41" i="1"/>
  <c r="G26" i="1"/>
  <c r="G25" i="1" s="1"/>
  <c r="G22" i="1"/>
  <c r="G16" i="1"/>
  <c r="G18" i="1"/>
  <c r="G12" i="1"/>
  <c r="G11" i="1" s="1"/>
  <c r="G10" i="1" l="1"/>
  <c r="H56" i="1"/>
  <c r="G101" i="1"/>
  <c r="G100" i="1"/>
  <c r="G94" i="1"/>
  <c r="G90" i="1"/>
  <c r="G86" i="1"/>
  <c r="G77" i="1"/>
  <c r="G72" i="1"/>
  <c r="G68" i="1"/>
  <c r="G49" i="1"/>
  <c r="G44" i="1"/>
  <c r="G40" i="1"/>
  <c r="G33" i="1"/>
  <c r="G15" i="1"/>
  <c r="G14" i="1" s="1"/>
  <c r="G29" i="1"/>
  <c r="G24" i="1"/>
  <c r="G21" i="1"/>
  <c r="G58" i="1" l="1"/>
  <c r="G93" i="1"/>
  <c r="G89" i="1"/>
  <c r="G82" i="1"/>
  <c r="G48" i="1"/>
  <c r="G43" i="1" s="1"/>
  <c r="G39" i="1"/>
  <c r="G28" i="1"/>
  <c r="G20" i="1"/>
  <c r="E49" i="1"/>
  <c r="E50" i="1"/>
  <c r="D50" i="1"/>
  <c r="F51" i="1"/>
  <c r="H51" i="1" s="1"/>
  <c r="D13" i="1"/>
  <c r="F50" i="1" l="1"/>
  <c r="G32" i="1"/>
  <c r="G9" i="1" s="1"/>
  <c r="G104" i="1" s="1"/>
  <c r="F81" i="1"/>
  <c r="H81" i="1" s="1"/>
  <c r="F80" i="1"/>
  <c r="H80" i="1" s="1"/>
  <c r="F79" i="1"/>
  <c r="H79" i="1" s="1"/>
  <c r="E78" i="1"/>
  <c r="E77" i="1" s="1"/>
  <c r="D78" i="1"/>
  <c r="D77" i="1" s="1"/>
  <c r="C78" i="1"/>
  <c r="C77" i="1" s="1"/>
  <c r="F77" i="1" l="1"/>
  <c r="H77" i="1" s="1"/>
  <c r="H50" i="1"/>
  <c r="F78" i="1"/>
  <c r="H78" i="1" s="1"/>
  <c r="E48" i="1"/>
  <c r="F54" i="1"/>
  <c r="H54" i="1" s="1"/>
  <c r="F53" i="1"/>
  <c r="H53" i="1" s="1"/>
  <c r="D52" i="1"/>
  <c r="D49" i="1" s="1"/>
  <c r="D56" i="1"/>
  <c r="D55" i="1" s="1"/>
  <c r="F52" i="1" l="1"/>
  <c r="D48" i="1"/>
  <c r="F19" i="1"/>
  <c r="H19" i="1" s="1"/>
  <c r="E18" i="1"/>
  <c r="C18" i="1"/>
  <c r="D18" i="1"/>
  <c r="H52" i="1" l="1"/>
  <c r="F49" i="1"/>
  <c r="F18" i="1"/>
  <c r="H18" i="1" s="1"/>
  <c r="D88" i="1"/>
  <c r="H49" i="1" l="1"/>
  <c r="F48" i="1"/>
  <c r="H48" i="1" s="1"/>
  <c r="D103" i="1"/>
  <c r="D38" i="1" l="1"/>
  <c r="C48" i="1" l="1"/>
  <c r="E41" i="1" l="1"/>
  <c r="D87" i="1" l="1"/>
  <c r="D37" i="1" l="1"/>
  <c r="E37" i="1" l="1"/>
  <c r="C37" i="1"/>
  <c r="F38" i="1"/>
  <c r="F37" i="1" l="1"/>
  <c r="H37" i="1" s="1"/>
  <c r="H38" i="1"/>
  <c r="F13" i="1"/>
  <c r="E12" i="1"/>
  <c r="E11" i="1" s="1"/>
  <c r="E10" i="1" s="1"/>
  <c r="D12" i="1"/>
  <c r="D11" i="1" s="1"/>
  <c r="D10" i="1" s="1"/>
  <c r="C12" i="1"/>
  <c r="C11" i="1" s="1"/>
  <c r="C10" i="1" s="1"/>
  <c r="F12" i="1" l="1"/>
  <c r="H13" i="1"/>
  <c r="F92" i="1"/>
  <c r="H92" i="1" s="1"/>
  <c r="E91" i="1"/>
  <c r="E90" i="1" s="1"/>
  <c r="D91" i="1"/>
  <c r="C91" i="1"/>
  <c r="C90" i="1" s="1"/>
  <c r="F11" i="1" l="1"/>
  <c r="H12" i="1"/>
  <c r="F91" i="1"/>
  <c r="H91" i="1" s="1"/>
  <c r="D90" i="1"/>
  <c r="F10" i="1" l="1"/>
  <c r="H10" i="1" s="1"/>
  <c r="H11" i="1"/>
  <c r="D89" i="1"/>
  <c r="F90" i="1"/>
  <c r="H90" i="1" s="1"/>
  <c r="F17" i="1" l="1"/>
  <c r="E16" i="1"/>
  <c r="D16" i="1"/>
  <c r="D15" i="1" s="1"/>
  <c r="D14" i="1" s="1"/>
  <c r="C16" i="1"/>
  <c r="C15" i="1" s="1"/>
  <c r="C14" i="1" s="1"/>
  <c r="F16" i="1" l="1"/>
  <c r="H16" i="1" s="1"/>
  <c r="H17" i="1"/>
  <c r="E15" i="1"/>
  <c r="E14" i="1" s="1"/>
  <c r="F15" i="1"/>
  <c r="D26" i="1"/>
  <c r="D25" i="1" s="1"/>
  <c r="D24" i="1" s="1"/>
  <c r="F27" i="1"/>
  <c r="H27" i="1" s="1"/>
  <c r="F14" i="1" l="1"/>
  <c r="H14" i="1" s="1"/>
  <c r="H15" i="1"/>
  <c r="E69" i="1"/>
  <c r="E73" i="1"/>
  <c r="F76" i="1" l="1"/>
  <c r="H76" i="1" s="1"/>
  <c r="D69" i="1"/>
  <c r="C69" i="1"/>
  <c r="F71" i="1"/>
  <c r="H71" i="1" s="1"/>
  <c r="E60" i="1" l="1"/>
  <c r="D22" i="1" l="1"/>
  <c r="D21" i="1" l="1"/>
  <c r="D20" i="1" s="1"/>
  <c r="D95" i="1" l="1"/>
  <c r="D94" i="1" s="1"/>
  <c r="E35" i="1"/>
  <c r="E34" i="1" s="1"/>
  <c r="E33" i="1" s="1"/>
  <c r="E22" i="1"/>
  <c r="E65" i="1" l="1"/>
  <c r="E64" i="1" l="1"/>
  <c r="E72" i="1"/>
  <c r="C30" i="1" l="1"/>
  <c r="C29" i="1" s="1"/>
  <c r="D30" i="1"/>
  <c r="D29" i="1" s="1"/>
  <c r="E30" i="1"/>
  <c r="E29" i="1" s="1"/>
  <c r="F29" i="1" l="1"/>
  <c r="H29" i="1" s="1"/>
  <c r="F30" i="1"/>
  <c r="H30" i="1" s="1"/>
  <c r="F23" i="1"/>
  <c r="C22" i="1"/>
  <c r="C20" i="1" s="1"/>
  <c r="F22" i="1" l="1"/>
  <c r="H22" i="1" s="1"/>
  <c r="H23" i="1"/>
  <c r="C21" i="1"/>
  <c r="E21" i="1"/>
  <c r="E20" i="1" s="1"/>
  <c r="F103" i="1"/>
  <c r="H103" i="1" s="1"/>
  <c r="F99" i="1"/>
  <c r="H99" i="1" s="1"/>
  <c r="F96" i="1"/>
  <c r="H96" i="1" s="1"/>
  <c r="F88" i="1"/>
  <c r="H88" i="1" s="1"/>
  <c r="F85" i="1"/>
  <c r="H85" i="1" s="1"/>
  <c r="F74" i="1"/>
  <c r="H74" i="1" s="1"/>
  <c r="F75" i="1"/>
  <c r="H75" i="1" s="1"/>
  <c r="F70" i="1"/>
  <c r="H70" i="1" s="1"/>
  <c r="F66" i="1"/>
  <c r="H66" i="1" s="1"/>
  <c r="F67" i="1"/>
  <c r="H67" i="1" s="1"/>
  <c r="F61" i="1"/>
  <c r="H61" i="1" s="1"/>
  <c r="F62" i="1"/>
  <c r="H62" i="1" s="1"/>
  <c r="F63" i="1"/>
  <c r="H63" i="1" s="1"/>
  <c r="F47" i="1"/>
  <c r="H47" i="1" s="1"/>
  <c r="F42" i="1"/>
  <c r="H42" i="1" s="1"/>
  <c r="F36" i="1"/>
  <c r="H36" i="1" s="1"/>
  <c r="F31" i="1"/>
  <c r="H31" i="1" s="1"/>
  <c r="D73" i="1"/>
  <c r="D72" i="1" s="1"/>
  <c r="C73" i="1"/>
  <c r="D68" i="1"/>
  <c r="E68" i="1"/>
  <c r="C68" i="1"/>
  <c r="D65" i="1"/>
  <c r="D64" i="1" s="1"/>
  <c r="C65" i="1"/>
  <c r="D60" i="1"/>
  <c r="D59" i="1" s="1"/>
  <c r="E59" i="1"/>
  <c r="E58" i="1" s="1"/>
  <c r="C60" i="1"/>
  <c r="D58" i="1" l="1"/>
  <c r="F73" i="1"/>
  <c r="H73" i="1" s="1"/>
  <c r="C59" i="1"/>
  <c r="F60" i="1"/>
  <c r="H60" i="1" s="1"/>
  <c r="F21" i="1"/>
  <c r="C64" i="1"/>
  <c r="F64" i="1" s="1"/>
  <c r="H64" i="1" s="1"/>
  <c r="F65" i="1"/>
  <c r="H65" i="1" s="1"/>
  <c r="C72" i="1"/>
  <c r="F72" i="1" s="1"/>
  <c r="H72" i="1" s="1"/>
  <c r="F68" i="1"/>
  <c r="H68" i="1" s="1"/>
  <c r="F69" i="1"/>
  <c r="H69" i="1" s="1"/>
  <c r="D84" i="1"/>
  <c r="D83" i="1" s="1"/>
  <c r="E84" i="1"/>
  <c r="E83" i="1" s="1"/>
  <c r="C84" i="1"/>
  <c r="C83" i="1" s="1"/>
  <c r="D86" i="1"/>
  <c r="E87" i="1"/>
  <c r="E86" i="1" s="1"/>
  <c r="C87" i="1"/>
  <c r="C86" i="1" s="1"/>
  <c r="D35" i="1"/>
  <c r="D34" i="1" s="1"/>
  <c r="D33" i="1" s="1"/>
  <c r="C35" i="1"/>
  <c r="C34" i="1" s="1"/>
  <c r="C33" i="1" s="1"/>
  <c r="D41" i="1"/>
  <c r="D40" i="1" s="1"/>
  <c r="D39" i="1" s="1"/>
  <c r="E40" i="1"/>
  <c r="E39" i="1" s="1"/>
  <c r="C41" i="1"/>
  <c r="C40" i="1" s="1"/>
  <c r="C46" i="1"/>
  <c r="C45" i="1" s="1"/>
  <c r="D46" i="1"/>
  <c r="D45" i="1" s="1"/>
  <c r="D44" i="1" s="1"/>
  <c r="E46" i="1"/>
  <c r="E45" i="1" s="1"/>
  <c r="E44" i="1" s="1"/>
  <c r="D102" i="1"/>
  <c r="D101" i="1" s="1"/>
  <c r="D100" i="1" s="1"/>
  <c r="E102" i="1"/>
  <c r="E101" i="1" s="1"/>
  <c r="E100" i="1" s="1"/>
  <c r="C102" i="1"/>
  <c r="E95" i="1"/>
  <c r="E94" i="1" s="1"/>
  <c r="C95" i="1"/>
  <c r="D98" i="1"/>
  <c r="E98" i="1"/>
  <c r="E97" i="1" s="1"/>
  <c r="C98" i="1"/>
  <c r="E28" i="1"/>
  <c r="E26" i="1" s="1"/>
  <c r="E25" i="1" s="1"/>
  <c r="E24" i="1" s="1"/>
  <c r="D28" i="1"/>
  <c r="C28" i="1"/>
  <c r="C26" i="1" s="1"/>
  <c r="F20" i="1" l="1"/>
  <c r="H20" i="1" s="1"/>
  <c r="H21" i="1"/>
  <c r="C58" i="1"/>
  <c r="D32" i="1"/>
  <c r="D97" i="1"/>
  <c r="D93" i="1" s="1"/>
  <c r="F59" i="1"/>
  <c r="C25" i="1"/>
  <c r="C24" i="1" s="1"/>
  <c r="F24" i="1" s="1"/>
  <c r="H24" i="1" s="1"/>
  <c r="F26" i="1"/>
  <c r="H26" i="1" s="1"/>
  <c r="E82" i="1"/>
  <c r="C82" i="1"/>
  <c r="D82" i="1"/>
  <c r="C44" i="1"/>
  <c r="F44" i="1" s="1"/>
  <c r="H44" i="1" s="1"/>
  <c r="F45" i="1"/>
  <c r="H45" i="1" s="1"/>
  <c r="F34" i="1"/>
  <c r="F86" i="1"/>
  <c r="H86" i="1" s="1"/>
  <c r="C94" i="1"/>
  <c r="F95" i="1"/>
  <c r="H95" i="1" s="1"/>
  <c r="F35" i="1"/>
  <c r="H35" i="1" s="1"/>
  <c r="F87" i="1"/>
  <c r="H87" i="1" s="1"/>
  <c r="F28" i="1"/>
  <c r="H28" i="1" s="1"/>
  <c r="C101" i="1"/>
  <c r="F102" i="1"/>
  <c r="H102" i="1" s="1"/>
  <c r="C97" i="1"/>
  <c r="F98" i="1"/>
  <c r="H98" i="1" s="1"/>
  <c r="F83" i="1"/>
  <c r="H83" i="1" s="1"/>
  <c r="F46" i="1"/>
  <c r="H46" i="1" s="1"/>
  <c r="F41" i="1"/>
  <c r="F84" i="1"/>
  <c r="H84" i="1" s="1"/>
  <c r="E93" i="1"/>
  <c r="E89" i="1" s="1"/>
  <c r="C39" i="1"/>
  <c r="H59" i="1" l="1"/>
  <c r="F58" i="1"/>
  <c r="H58" i="1" s="1"/>
  <c r="F40" i="1"/>
  <c r="H41" i="1"/>
  <c r="F33" i="1"/>
  <c r="H33" i="1" s="1"/>
  <c r="H34" i="1"/>
  <c r="E43" i="1"/>
  <c r="D43" i="1"/>
  <c r="F97" i="1"/>
  <c r="H97" i="1" s="1"/>
  <c r="F94" i="1"/>
  <c r="H94" i="1" s="1"/>
  <c r="F25" i="1"/>
  <c r="H25" i="1" s="1"/>
  <c r="F82" i="1"/>
  <c r="H82" i="1" s="1"/>
  <c r="C93" i="1"/>
  <c r="C89" i="1" s="1"/>
  <c r="F89" i="1" s="1"/>
  <c r="H89" i="1" s="1"/>
  <c r="C100" i="1"/>
  <c r="F100" i="1" s="1"/>
  <c r="H100" i="1" s="1"/>
  <c r="F101" i="1"/>
  <c r="H101" i="1" s="1"/>
  <c r="E32" i="1"/>
  <c r="E9" i="1" s="1"/>
  <c r="C32" i="1"/>
  <c r="D9" i="1"/>
  <c r="F39" i="1" l="1"/>
  <c r="H39" i="1" s="1"/>
  <c r="H40" i="1"/>
  <c r="D104" i="1"/>
  <c r="C9" i="1"/>
  <c r="F32" i="1"/>
  <c r="E104" i="1"/>
  <c r="F93" i="1"/>
  <c r="C43" i="1"/>
  <c r="F43" i="1" l="1"/>
  <c r="H43" i="1" s="1"/>
  <c r="H93" i="1"/>
  <c r="F9" i="1"/>
  <c r="H9" i="1" s="1"/>
  <c r="H32" i="1"/>
  <c r="C104" i="1"/>
  <c r="F104" i="1" l="1"/>
  <c r="H104" i="1" s="1"/>
</calcChain>
</file>

<file path=xl/sharedStrings.xml><?xml version="1.0" encoding="utf-8"?>
<sst xmlns="http://schemas.openxmlformats.org/spreadsheetml/2006/main" count="111" uniqueCount="84">
  <si>
    <t>dział</t>
  </si>
  <si>
    <t>rozdział</t>
  </si>
  <si>
    <t>paragraf</t>
  </si>
  <si>
    <t>Wyszczególnienie dotowanych zadań oraz jedostek je realizujących</t>
  </si>
  <si>
    <t>dotacje</t>
  </si>
  <si>
    <t>przedmiotowe</t>
  </si>
  <si>
    <t>celowe</t>
  </si>
  <si>
    <t>podmiotowe</t>
  </si>
  <si>
    <t>razem</t>
  </si>
  <si>
    <t>DOTACJE DLA JEDNOSTEK SEKTORA FINANSÓW PUBLICZNYCH</t>
  </si>
  <si>
    <t>KULTURA I OCHRONA DZIEDZICTWA NARODOWEGO</t>
  </si>
  <si>
    <t>Dotacja podmiotowa z budżetu dla samorządowej instytucji kultury</t>
  </si>
  <si>
    <t>DOTACJA NA PROWADZENIE DZIAŁALNOŚCI KULTURALNEJ</t>
  </si>
  <si>
    <t>CENTRUM KULTURY GMINY NOWA RUDA</t>
  </si>
  <si>
    <t>Biblioteki</t>
  </si>
  <si>
    <t>Domy i ośrodki kultury, świetlice i kluby</t>
  </si>
  <si>
    <t>BEZPIECZEŃSTWO PUBLICZNE I OCHRONA PRZECIWPOŻAROWA</t>
  </si>
  <si>
    <t>Komendy powiatowe Policji</t>
  </si>
  <si>
    <t>Wpłaty jednostek na państwowy fundusz celowy</t>
  </si>
  <si>
    <t>DZIAŁALNOŚĆ USŁUGOWA</t>
  </si>
  <si>
    <t>Pozostała działalność</t>
  </si>
  <si>
    <t>Dotacja celowa z budżetu na finansowanie lub dofinansowanie zadań zleconych do realizacji stowarzyszeniom</t>
  </si>
  <si>
    <t>upowszechnianie i ochrona praw konsumentów</t>
  </si>
  <si>
    <t>OŚWIATA I WYCHOWANIE</t>
  </si>
  <si>
    <t>Szkoły Podstawowe</t>
  </si>
  <si>
    <t>Dotacja podmiotowa z budżetu dla niepublicznej jednostki systemu oświaty</t>
  </si>
  <si>
    <t>Niepubliczna Szkoła Podstawowa w Dzikowcu</t>
  </si>
  <si>
    <t>Niepubliczna Szkoła Podstawowa w Woliborzu</t>
  </si>
  <si>
    <t>Niepubliczna Szkoła Podstawowa im. Św.Wojciecha we Włodowicach</t>
  </si>
  <si>
    <t>Przedszkola</t>
  </si>
  <si>
    <t>Niepubliczne Przedszkole we Włodowicach</t>
  </si>
  <si>
    <t>Realizacja zadań wymagających stosowania specjalnej organizacji nauki i metod pracy dla dzieci w przedszkolach, oddziałach przedszkolnych w szkołach podstawowych i innych formach wychowania przedszkolnego</t>
  </si>
  <si>
    <t>OCHRONA ZDROWIA</t>
  </si>
  <si>
    <t>Przeciwdziałanie alkoholizmowi</t>
  </si>
  <si>
    <t>Ochrona zabytków i opieka nad zabytkami</t>
  </si>
  <si>
    <t>Dotacje celowe z budżetu na finansowanie lub dofinansowanie prac remontowych i konserwatorskich obiektów zabytkowych przekazane jednostkom niezliczanym do sektora finansów pubicznych</t>
  </si>
  <si>
    <t>dotacja na renowacje obiektów zabytkowych - dotacja jest udzielana na wniosek podmiotu odpowiedzialnego za utrzymanie zabytku</t>
  </si>
  <si>
    <t>zadania w zakresie kultury i ochrony dziedzictwa narodowego - zlecenie realizacji zadania oraz wyłonienie wykonawców nastąpi w trakcie roku budżetowego w drodze otwartego konkursu ofert</t>
  </si>
  <si>
    <t>KULTURA FIZYCZNA</t>
  </si>
  <si>
    <t>Zadania z zakresu kultury fizycznej</t>
  </si>
  <si>
    <t>organizacja i uczestnictwo w imprezach dotyczących upowrzechniania kultury fizycznej i sportu - zlecenie realizacji zadania oraz wyłonienie wykonawców nastąpi w trakcie roku budżetowego w drodze otwartego konkursu ofert</t>
  </si>
  <si>
    <t>DOTACJE DLA JEDNOSTEK SPOZA SEKTORA FINANSÓW PUBLICZNYCH</t>
  </si>
  <si>
    <t>Dotacja celowa z budżetu dla pozostałych jednostek zaliczanych do sektora finansów publicznych</t>
  </si>
  <si>
    <t>BIBLIOTEKI</t>
  </si>
  <si>
    <t>Dotacja dla UM Wałbrzych w ramach umowy partnerskiej na rzecz realizacji projektu pn. "Rozwój Obszaru Funkcjonalnego Aglomeracji Wałbrzyskiej poprzez opracowanie dokumentów strategicznych wspierających integrację 22 jst : strategii ZIT, Programu Gospodarki Niskoemisyjnej i Zintegrowanego Programu Transportu Publicznego"</t>
  </si>
  <si>
    <t>organizacja ferii i wypoczynku letnieniego dla dzieci i młodzieży z terenu Gminy Nowa Ruda</t>
  </si>
  <si>
    <t>TRANSPORT I ŁĄCZNOŚĆ</t>
  </si>
  <si>
    <t>Dotacja celowa na pomoc finansową udzielaną między jednostkami samorządu terytorialnego na dofinansowanie własnych zadań inwestycyjnych i zakupów inwestycyjnych</t>
  </si>
  <si>
    <t>OGÓŁEM</t>
  </si>
  <si>
    <t>Niepubliczne Przedszkole w Dzikowcu</t>
  </si>
  <si>
    <t>promocja i ochrona zdrowia - rehabilitacja fizyczna i psychiczna kobiet po zabiegu mastektomii  oraz rehabilitacja i dowóz na zajęcia osób niepełnosprawnych- zlecenie realizacji zadania oraz wyłonienie wykonawców nastąpi w trakcie roku budżetowego w drodze otwartego konkursu ofert</t>
  </si>
  <si>
    <t>DOTACJA NA NAGRODY DLA PRACOWNIKÓW ZA OSIĄGNIĘCIA NA SŁUŻBIE</t>
  </si>
  <si>
    <t>RÓŻNE ROZLICZENIA</t>
  </si>
  <si>
    <t>Rozliczenia między jednostkami samorządu terytorialnego</t>
  </si>
  <si>
    <t>Dotacja celowa przekazana jednostce samorządu terytorialnego przez inną jednostkię samorządu terytorialnego będącą instytucją wdrażającą na zadania bieżące realizowane na podstawie porozumień (umów)</t>
  </si>
  <si>
    <t>Wpłaty gmin i powiatów na rzecz innych jednostek samorządu terytorialnego oraz związków gmin, związków powiatowo-gminnych, związków powiatów, związków metropolitalnych na dofinansowanie zadań bieżących</t>
  </si>
  <si>
    <t>Zwrot kosztów wychowania przedszkolnego</t>
  </si>
  <si>
    <t>Realizacja zadań wymagających stosowania specjalnej organizacji nauki i metod pracy dla dzieci i młodzieży w szkołach podstawowych</t>
  </si>
  <si>
    <t>GOSPODARKA KOMUNALNA I OCHRONA ŚRODOWISKA</t>
  </si>
  <si>
    <t>Ochrona powietrza atmosferycznego i klimatu</t>
  </si>
  <si>
    <t>Dotacje celowe z budżetu na finansowanie lub dofinasowanie kosztów realizacji inwestycji i zakupów inwestycyjnych jednostek niezaliczanych do sektora finansów publicznych</t>
  </si>
  <si>
    <t>"Wymiana wysokoemisyjnych źródeł ciepła w budynkach i lokalach mieszkalnych na terenie wybranych gmin Aglomeracji Wałbrzyskiej"</t>
  </si>
  <si>
    <t>DROGI PUBLICZNE POWIATOWE</t>
  </si>
  <si>
    <t>Starostwo Powiatowe - środki na realizację zadania inwestycyjnego w zakresie drog powiatowych</t>
  </si>
  <si>
    <t>"Przebudowa i doposażenie obiektów instytucji kultury w Gminie Nowa Ruda"</t>
  </si>
  <si>
    <t>Zadania ratownictwa górskiego i wodnego</t>
  </si>
  <si>
    <t>DOTACJA DLA GOPR</t>
  </si>
  <si>
    <t>Wpłaty od jednostek na państwowy fundusz celowy na finansowanie lub dofinansowanie zadań inwestycyjnych</t>
  </si>
  <si>
    <t>dotacja na zakup samochodu osobowego dla Komisariatu Policji w Nowej Rudzie</t>
  </si>
  <si>
    <t>Dotacja celowa z budżetu na dofinansowanie kosztów realizacji zakupów inwestycyjnych przez jednostki Ochotniczej Straży Pożarnej</t>
  </si>
  <si>
    <t>Dotacja na zakup sprzętu ratowniczego dla OSP Bożków</t>
  </si>
  <si>
    <t>Dotacja na zakup sprzętu ratowniczego dla OSP Dzikowiec Kłodzki</t>
  </si>
  <si>
    <t>Zapewnienie uczniom prawa do bezpłatnego dostępu do podręczników, materiałów edukacyjnych lub materiałów ćwiczeniowych</t>
  </si>
  <si>
    <t>Dotacja celowa z budżetu na finansowanie lub dofinansowanie zadań zleconych do realizacji pozostałym jednostkom nie zaliczanym do sektora finansów publicznych</t>
  </si>
  <si>
    <t>Dotacja na zakup sprzętu pożarniczego dla OSP Nowa Wieś Kłodzka</t>
  </si>
  <si>
    <t>Ochotnicze Straże Pożarne</t>
  </si>
  <si>
    <t>Załącznik nr 5</t>
  </si>
  <si>
    <t>%</t>
  </si>
  <si>
    <t>prowadzenie świetlicy terapeutycznej w Czerwieńczycach, Jugowie oraz Bożkowie - zadanie realizowane przez organizacje pozarządowe w ramach Programu Profilaktyki Rozwiązywania problemów Alkoholowych oraz Przeciwdziałania Narkomanii- zlecenie realizacji zadania oraz wyłonienie wykonawców nastąpi w trakcie roku budżetowego w drodze otwartego konkursu ofert</t>
  </si>
  <si>
    <t>DOTACJIE Z BUDŻETU GMINY NOWA RUDA ZA I PÓŁROCZE 2021 ROKU</t>
  </si>
  <si>
    <t>wykonanie za I półrocze 2021 r.</t>
  </si>
  <si>
    <t>do Zarządzenia nr  306/21 Wójta  Gminy Nowa Ruda</t>
  </si>
  <si>
    <t>Dotacje celowe w ramach programów finansowanych z udziałem środków europejskich oraz środków, o których mowa w art. 5 ust 1 pkt 3 oraz ust 3pkt 5 i 6 ustawy, lub płatności w ramach budżetu środków euriopejskich, z wyłączeniem klasyfikowanych w paragrafie 625</t>
  </si>
  <si>
    <t>z dnia 18 sierpnia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</si>
</sst>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" fontId="1" fillId="0" borderId="0" xfId="0" applyNumberFormat="1" applyFont="1"/>
    <xf numFmtId="0" fontId="1" fillId="0" borderId="1" xfId="0" applyFont="1" applyFill="1" applyBorder="1" applyAlignment="1">
      <alignment horizontal="left"/>
    </xf>
    <xf numFmtId="0" fontId="0" fillId="0" borderId="1" xfId="0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0" xfId="0" applyFont="1"/>
    <xf numFmtId="0" fontId="4" fillId="5" borderId="1" xfId="0" applyFont="1" applyFill="1" applyBorder="1" applyAlignment="1">
      <alignment wrapText="1"/>
    </xf>
    <xf numFmtId="4" fontId="0" fillId="0" borderId="0" xfId="0" applyNumberFormat="1"/>
    <xf numFmtId="0" fontId="1" fillId="0" borderId="4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left"/>
    </xf>
    <xf numFmtId="0" fontId="6" fillId="0" borderId="0" xfId="0" applyFont="1" applyFill="1" applyBorder="1"/>
    <xf numFmtId="0" fontId="1" fillId="0" borderId="4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/>
    </xf>
    <xf numFmtId="4" fontId="7" fillId="5" borderId="1" xfId="0" applyNumberFormat="1" applyFont="1" applyFill="1" applyBorder="1"/>
    <xf numFmtId="4" fontId="7" fillId="4" borderId="1" xfId="0" applyNumberFormat="1" applyFont="1" applyFill="1" applyBorder="1"/>
    <xf numFmtId="4" fontId="7" fillId="2" borderId="1" xfId="0" applyNumberFormat="1" applyFont="1" applyFill="1" applyBorder="1"/>
    <xf numFmtId="4" fontId="7" fillId="0" borderId="1" xfId="0" applyNumberFormat="1" applyFont="1" applyFill="1" applyBorder="1"/>
    <xf numFmtId="4" fontId="7" fillId="0" borderId="1" xfId="0" applyNumberFormat="1" applyFont="1" applyBorder="1"/>
    <xf numFmtId="4" fontId="7" fillId="0" borderId="4" xfId="0" applyNumberFormat="1" applyFont="1" applyFill="1" applyBorder="1"/>
    <xf numFmtId="4" fontId="7" fillId="3" borderId="1" xfId="0" applyNumberFormat="1" applyFont="1" applyFill="1" applyBorder="1"/>
    <xf numFmtId="4" fontId="7" fillId="6" borderId="1" xfId="0" applyNumberFormat="1" applyFont="1" applyFill="1" applyBorder="1"/>
    <xf numFmtId="4" fontId="8" fillId="5" borderId="1" xfId="0" applyNumberFormat="1" applyFont="1" applyFill="1" applyBorder="1"/>
    <xf numFmtId="4" fontId="7" fillId="4" borderId="4" xfId="0" applyNumberFormat="1" applyFont="1" applyFill="1" applyBorder="1"/>
    <xf numFmtId="4" fontId="9" fillId="0" borderId="1" xfId="0" applyNumberFormat="1" applyFont="1" applyBorder="1"/>
    <xf numFmtId="4" fontId="9" fillId="0" borderId="1" xfId="0" applyNumberFormat="1" applyFont="1" applyFill="1" applyBorder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/>
    <xf numFmtId="0" fontId="3" fillId="0" borderId="7" xfId="0" applyFont="1" applyBorder="1" applyAlignment="1">
      <alignment horizontal="center"/>
    </xf>
    <xf numFmtId="0" fontId="0" fillId="0" borderId="7" xfId="0" applyBorder="1" applyAlignment="1"/>
    <xf numFmtId="0" fontId="5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2"/>
  <sheetViews>
    <sheetView tabSelected="1" workbookViewId="0">
      <selection activeCell="M17" sqref="M17"/>
    </sheetView>
  </sheetViews>
  <sheetFormatPr defaultRowHeight="14.4" x14ac:dyDescent="0.3"/>
  <cols>
    <col min="1" max="1" width="5.5546875" customWidth="1"/>
    <col min="2" max="2" width="43.6640625" customWidth="1"/>
    <col min="3" max="3" width="6.88671875" customWidth="1"/>
    <col min="4" max="4" width="9" customWidth="1"/>
    <col min="5" max="5" width="9.6640625" customWidth="1"/>
    <col min="6" max="6" width="9.88671875" customWidth="1"/>
    <col min="8" max="8" width="7.21875" customWidth="1"/>
    <col min="9" max="9" width="10" bestFit="1" customWidth="1"/>
  </cols>
  <sheetData>
    <row r="1" spans="1:8" ht="12.6" customHeight="1" x14ac:dyDescent="0.45">
      <c r="B1" s="34"/>
      <c r="C1" s="56" t="s">
        <v>76</v>
      </c>
      <c r="D1" s="56"/>
      <c r="E1" s="56"/>
      <c r="F1" s="56"/>
      <c r="G1" s="57"/>
      <c r="H1" s="57"/>
    </row>
    <row r="2" spans="1:8" ht="12" customHeight="1" x14ac:dyDescent="0.3">
      <c r="C2" s="56" t="s">
        <v>81</v>
      </c>
      <c r="D2" s="56"/>
      <c r="E2" s="56"/>
      <c r="F2" s="56"/>
      <c r="G2" s="57"/>
      <c r="H2" s="57"/>
    </row>
    <row r="3" spans="1:8" ht="11.4" customHeight="1" x14ac:dyDescent="0.3">
      <c r="C3" s="56" t="s">
        <v>83</v>
      </c>
      <c r="D3" s="56"/>
      <c r="E3" s="56"/>
      <c r="F3" s="56"/>
      <c r="G3" s="57"/>
      <c r="H3" s="57"/>
    </row>
    <row r="4" spans="1:8" ht="13.8" customHeight="1" x14ac:dyDescent="0.3">
      <c r="A4" s="58" t="s">
        <v>79</v>
      </c>
      <c r="B4" s="58"/>
      <c r="C4" s="58"/>
      <c r="D4" s="58"/>
      <c r="E4" s="58"/>
      <c r="F4" s="58"/>
      <c r="G4" s="59"/>
      <c r="H4" s="59"/>
    </row>
    <row r="5" spans="1:8" x14ac:dyDescent="0.3">
      <c r="A5" s="2" t="s">
        <v>0</v>
      </c>
      <c r="B5" s="65" t="s">
        <v>3</v>
      </c>
      <c r="C5" s="55" t="s">
        <v>4</v>
      </c>
      <c r="D5" s="55"/>
      <c r="E5" s="55"/>
      <c r="F5" s="55" t="s">
        <v>8</v>
      </c>
      <c r="G5" s="49" t="s">
        <v>80</v>
      </c>
      <c r="H5" s="52" t="s">
        <v>77</v>
      </c>
    </row>
    <row r="6" spans="1:8" x14ac:dyDescent="0.3">
      <c r="A6" s="3" t="s">
        <v>1</v>
      </c>
      <c r="B6" s="65"/>
      <c r="C6" s="66" t="s">
        <v>5</v>
      </c>
      <c r="D6" s="55" t="s">
        <v>6</v>
      </c>
      <c r="E6" s="66" t="s">
        <v>7</v>
      </c>
      <c r="F6" s="55"/>
      <c r="G6" s="50"/>
      <c r="H6" s="53"/>
    </row>
    <row r="7" spans="1:8" ht="16.8" customHeight="1" x14ac:dyDescent="0.3">
      <c r="A7" s="25" t="s">
        <v>2</v>
      </c>
      <c r="B7" s="65"/>
      <c r="C7" s="66"/>
      <c r="D7" s="55"/>
      <c r="E7" s="66"/>
      <c r="F7" s="55"/>
      <c r="G7" s="51"/>
      <c r="H7" s="54"/>
    </row>
    <row r="8" spans="1:8" ht="13.2" customHeight="1" x14ac:dyDescent="0.3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6">
        <v>7</v>
      </c>
      <c r="H8" s="6">
        <v>8</v>
      </c>
    </row>
    <row r="9" spans="1:8" ht="18" customHeight="1" x14ac:dyDescent="0.3">
      <c r="A9" s="61" t="s">
        <v>9</v>
      </c>
      <c r="B9" s="61"/>
      <c r="C9" s="37">
        <f>C14+C28+C32+C20+C10</f>
        <v>0</v>
      </c>
      <c r="D9" s="37">
        <f>D14+D28+D32+D20+D10+D24</f>
        <v>1327094.83</v>
      </c>
      <c r="E9" s="37">
        <f>E14+E28+E32+E20+E10+E24</f>
        <v>2109377</v>
      </c>
      <c r="F9" s="37">
        <f>F14+F28+F32+F20+F10+F24</f>
        <v>3436471.83</v>
      </c>
      <c r="G9" s="37">
        <f>G10+G14+G20+G24+G28+G32</f>
        <v>1940380.4000000001</v>
      </c>
      <c r="H9" s="37">
        <f>G9/F9*100</f>
        <v>56.464318521708933</v>
      </c>
    </row>
    <row r="10" spans="1:8" x14ac:dyDescent="0.3">
      <c r="A10" s="18">
        <v>600</v>
      </c>
      <c r="B10" s="18" t="s">
        <v>46</v>
      </c>
      <c r="C10" s="38">
        <f>C11</f>
        <v>0</v>
      </c>
      <c r="D10" s="38">
        <f t="shared" ref="D10:F10" si="0">D11</f>
        <v>235000</v>
      </c>
      <c r="E10" s="38">
        <f t="shared" si="0"/>
        <v>0</v>
      </c>
      <c r="F10" s="38">
        <f t="shared" si="0"/>
        <v>235000</v>
      </c>
      <c r="G10" s="38">
        <f>G11</f>
        <v>0</v>
      </c>
      <c r="H10" s="38">
        <f>G10/F10*100</f>
        <v>0</v>
      </c>
    </row>
    <row r="11" spans="1:8" x14ac:dyDescent="0.3">
      <c r="A11" s="20">
        <v>60014</v>
      </c>
      <c r="B11" s="4" t="s">
        <v>62</v>
      </c>
      <c r="C11" s="39">
        <f t="shared" ref="C11:F12" si="1">C12</f>
        <v>0</v>
      </c>
      <c r="D11" s="39">
        <f t="shared" si="1"/>
        <v>235000</v>
      </c>
      <c r="E11" s="39">
        <f t="shared" si="1"/>
        <v>0</v>
      </c>
      <c r="F11" s="39">
        <f t="shared" si="1"/>
        <v>235000</v>
      </c>
      <c r="G11" s="39">
        <f>G12</f>
        <v>0</v>
      </c>
      <c r="H11" s="39">
        <f>G11/F11*100</f>
        <v>0</v>
      </c>
    </row>
    <row r="12" spans="1:8" ht="36.6" x14ac:dyDescent="0.3">
      <c r="A12" s="15">
        <v>6300</v>
      </c>
      <c r="B12" s="17" t="s">
        <v>47</v>
      </c>
      <c r="C12" s="40">
        <f t="shared" si="1"/>
        <v>0</v>
      </c>
      <c r="D12" s="40">
        <f t="shared" si="1"/>
        <v>235000</v>
      </c>
      <c r="E12" s="40">
        <f t="shared" si="1"/>
        <v>0</v>
      </c>
      <c r="F12" s="40">
        <f t="shared" si="1"/>
        <v>235000</v>
      </c>
      <c r="G12" s="41">
        <f>G13</f>
        <v>0</v>
      </c>
      <c r="H12" s="41">
        <f>G12/F12*100</f>
        <v>0</v>
      </c>
    </row>
    <row r="13" spans="1:8" ht="26.55" customHeight="1" x14ac:dyDescent="0.3">
      <c r="A13" s="14"/>
      <c r="B13" s="26" t="s">
        <v>63</v>
      </c>
      <c r="C13" s="40">
        <v>0</v>
      </c>
      <c r="D13" s="40">
        <f>60000+175000</f>
        <v>235000</v>
      </c>
      <c r="E13" s="40">
        <v>0</v>
      </c>
      <c r="F13" s="40">
        <f>SUM(C13:E13)</f>
        <v>235000</v>
      </c>
      <c r="G13" s="41">
        <v>0</v>
      </c>
      <c r="H13" s="41">
        <f>G13/F13*100</f>
        <v>0</v>
      </c>
    </row>
    <row r="14" spans="1:8" ht="15" customHeight="1" x14ac:dyDescent="0.3">
      <c r="A14" s="18">
        <v>754</v>
      </c>
      <c r="B14" s="18" t="s">
        <v>16</v>
      </c>
      <c r="C14" s="38">
        <f>C15</f>
        <v>0</v>
      </c>
      <c r="D14" s="38">
        <f>D15</f>
        <v>20333</v>
      </c>
      <c r="E14" s="38">
        <f t="shared" ref="E14:F14" si="2">E15</f>
        <v>0</v>
      </c>
      <c r="F14" s="38">
        <f t="shared" si="2"/>
        <v>20333</v>
      </c>
      <c r="G14" s="38">
        <f>G15</f>
        <v>20333</v>
      </c>
      <c r="H14" s="38">
        <f t="shared" ref="H14:H77" si="3">G14/F14*100</f>
        <v>100</v>
      </c>
    </row>
    <row r="15" spans="1:8" x14ac:dyDescent="0.3">
      <c r="A15" s="20">
        <v>75405</v>
      </c>
      <c r="B15" s="4" t="s">
        <v>17</v>
      </c>
      <c r="C15" s="39">
        <f>C16+C18</f>
        <v>0</v>
      </c>
      <c r="D15" s="39">
        <f>D16+D18</f>
        <v>20333</v>
      </c>
      <c r="E15" s="39">
        <f t="shared" ref="E15:F15" si="4">E16+E18</f>
        <v>0</v>
      </c>
      <c r="F15" s="39">
        <f t="shared" si="4"/>
        <v>20333</v>
      </c>
      <c r="G15" s="39">
        <f>G16+G18</f>
        <v>20333</v>
      </c>
      <c r="H15" s="39">
        <f t="shared" si="3"/>
        <v>100</v>
      </c>
    </row>
    <row r="16" spans="1:8" x14ac:dyDescent="0.3">
      <c r="A16" s="15">
        <v>2300</v>
      </c>
      <c r="B16" s="13" t="s">
        <v>18</v>
      </c>
      <c r="C16" s="40">
        <f>C17</f>
        <v>0</v>
      </c>
      <c r="D16" s="40">
        <f>D17</f>
        <v>2000</v>
      </c>
      <c r="E16" s="40">
        <f t="shared" ref="E16:F16" si="5">E17</f>
        <v>0</v>
      </c>
      <c r="F16" s="40">
        <f t="shared" si="5"/>
        <v>2000</v>
      </c>
      <c r="G16" s="41">
        <f>G17</f>
        <v>2000</v>
      </c>
      <c r="H16" s="41">
        <f t="shared" si="3"/>
        <v>100</v>
      </c>
    </row>
    <row r="17" spans="1:8" ht="24.6" x14ac:dyDescent="0.3">
      <c r="A17" s="14"/>
      <c r="B17" s="26" t="s">
        <v>51</v>
      </c>
      <c r="C17" s="40">
        <v>0</v>
      </c>
      <c r="D17" s="40">
        <v>2000</v>
      </c>
      <c r="E17" s="40">
        <v>0</v>
      </c>
      <c r="F17" s="40">
        <f t="shared" ref="F17" si="6">SUM(C17:E17)</f>
        <v>2000</v>
      </c>
      <c r="G17" s="41">
        <v>2000</v>
      </c>
      <c r="H17" s="41">
        <f t="shared" si="3"/>
        <v>100</v>
      </c>
    </row>
    <row r="18" spans="1:8" ht="24.6" x14ac:dyDescent="0.3">
      <c r="A18" s="15">
        <v>6170</v>
      </c>
      <c r="B18" s="23" t="s">
        <v>67</v>
      </c>
      <c r="C18" s="40">
        <f>C19</f>
        <v>0</v>
      </c>
      <c r="D18" s="40">
        <f>D19</f>
        <v>18333</v>
      </c>
      <c r="E18" s="40">
        <f>E19</f>
        <v>0</v>
      </c>
      <c r="F18" s="40">
        <f>C18+D18+E18</f>
        <v>18333</v>
      </c>
      <c r="G18" s="41">
        <f>G19</f>
        <v>18333</v>
      </c>
      <c r="H18" s="41">
        <f t="shared" si="3"/>
        <v>100</v>
      </c>
    </row>
    <row r="19" spans="1:8" ht="24.6" x14ac:dyDescent="0.3">
      <c r="A19" s="14"/>
      <c r="B19" s="26" t="s">
        <v>68</v>
      </c>
      <c r="C19" s="40">
        <v>0</v>
      </c>
      <c r="D19" s="40">
        <v>18333</v>
      </c>
      <c r="E19" s="40">
        <v>0</v>
      </c>
      <c r="F19" s="40">
        <f>C19+D19+E19</f>
        <v>18333</v>
      </c>
      <c r="G19" s="41">
        <v>18333</v>
      </c>
      <c r="H19" s="41">
        <f t="shared" si="3"/>
        <v>100</v>
      </c>
    </row>
    <row r="20" spans="1:8" x14ac:dyDescent="0.3">
      <c r="A20" s="18">
        <v>758</v>
      </c>
      <c r="B20" s="18" t="s">
        <v>52</v>
      </c>
      <c r="C20" s="38">
        <f>C22</f>
        <v>0</v>
      </c>
      <c r="D20" s="38">
        <f>D21</f>
        <v>29333.83</v>
      </c>
      <c r="E20" s="38">
        <f t="shared" ref="E20:F20" si="7">E21</f>
        <v>0</v>
      </c>
      <c r="F20" s="38">
        <f t="shared" si="7"/>
        <v>29333.83</v>
      </c>
      <c r="G20" s="38">
        <f>G21</f>
        <v>14395.46</v>
      </c>
      <c r="H20" s="38">
        <f t="shared" si="3"/>
        <v>49.074600895962092</v>
      </c>
    </row>
    <row r="21" spans="1:8" x14ac:dyDescent="0.3">
      <c r="A21" s="20">
        <v>75809</v>
      </c>
      <c r="B21" s="4" t="s">
        <v>53</v>
      </c>
      <c r="C21" s="39">
        <f>C22</f>
        <v>0</v>
      </c>
      <c r="D21" s="39">
        <f>D22</f>
        <v>29333.83</v>
      </c>
      <c r="E21" s="39">
        <f t="shared" ref="E21" si="8">E22</f>
        <v>0</v>
      </c>
      <c r="F21" s="39">
        <f>SUM(C21:E21)</f>
        <v>29333.83</v>
      </c>
      <c r="G21" s="39">
        <f>G22</f>
        <v>14395.46</v>
      </c>
      <c r="H21" s="39">
        <f t="shared" si="3"/>
        <v>49.074600895962092</v>
      </c>
    </row>
    <row r="22" spans="1:8" ht="35.25" customHeight="1" x14ac:dyDescent="0.3">
      <c r="A22" s="16">
        <v>2889</v>
      </c>
      <c r="B22" s="23" t="s">
        <v>54</v>
      </c>
      <c r="C22" s="40">
        <f>C23</f>
        <v>0</v>
      </c>
      <c r="D22" s="40">
        <f>SUM(D23:D23)</f>
        <v>29333.83</v>
      </c>
      <c r="E22" s="40">
        <f>SUM(E23:E23)</f>
        <v>0</v>
      </c>
      <c r="F22" s="40">
        <f>SUM(F23:F23)</f>
        <v>29333.83</v>
      </c>
      <c r="G22" s="41">
        <f>G23</f>
        <v>14395.46</v>
      </c>
      <c r="H22" s="41">
        <f t="shared" si="3"/>
        <v>49.074600895962092</v>
      </c>
    </row>
    <row r="23" spans="1:8" ht="73.8" customHeight="1" x14ac:dyDescent="0.3">
      <c r="A23" s="6"/>
      <c r="B23" s="30" t="s">
        <v>44</v>
      </c>
      <c r="C23" s="40">
        <v>0</v>
      </c>
      <c r="D23" s="40">
        <v>29333.83</v>
      </c>
      <c r="E23" s="40">
        <v>0</v>
      </c>
      <c r="F23" s="40">
        <f t="shared" ref="F23" si="9">SUM(C23:E23)</f>
        <v>29333.83</v>
      </c>
      <c r="G23" s="41">
        <v>14395.46</v>
      </c>
      <c r="H23" s="41">
        <f t="shared" si="3"/>
        <v>49.074600895962092</v>
      </c>
    </row>
    <row r="24" spans="1:8" x14ac:dyDescent="0.3">
      <c r="A24" s="18">
        <v>801</v>
      </c>
      <c r="B24" s="18" t="s">
        <v>23</v>
      </c>
      <c r="C24" s="38">
        <f>C25+C31+C35+C40</f>
        <v>0</v>
      </c>
      <c r="D24" s="38">
        <f>D25</f>
        <v>75000</v>
      </c>
      <c r="E24" s="38">
        <f>E25</f>
        <v>0</v>
      </c>
      <c r="F24" s="38">
        <f>SUM(C24:E24)</f>
        <v>75000</v>
      </c>
      <c r="G24" s="38">
        <f>G25</f>
        <v>51847.05</v>
      </c>
      <c r="H24" s="38">
        <f t="shared" si="3"/>
        <v>69.129400000000004</v>
      </c>
    </row>
    <row r="25" spans="1:8" x14ac:dyDescent="0.3">
      <c r="A25" s="20">
        <v>80104</v>
      </c>
      <c r="B25" s="4" t="s">
        <v>29</v>
      </c>
      <c r="C25" s="39">
        <f>C26</f>
        <v>0</v>
      </c>
      <c r="D25" s="39">
        <f>D26</f>
        <v>75000</v>
      </c>
      <c r="E25" s="39">
        <f>E26</f>
        <v>0</v>
      </c>
      <c r="F25" s="39">
        <f>SUM(C25:E25)</f>
        <v>75000</v>
      </c>
      <c r="G25" s="39">
        <f>G26</f>
        <v>51847.05</v>
      </c>
      <c r="H25" s="39">
        <f t="shared" si="3"/>
        <v>69.129400000000004</v>
      </c>
    </row>
    <row r="26" spans="1:8" ht="49.2" customHeight="1" x14ac:dyDescent="0.3">
      <c r="A26" s="32">
        <v>2900</v>
      </c>
      <c r="B26" s="35" t="s">
        <v>55</v>
      </c>
      <c r="C26" s="42">
        <f>SUM(C28:C30)</f>
        <v>0</v>
      </c>
      <c r="D26" s="42">
        <f>D27</f>
        <v>75000</v>
      </c>
      <c r="E26" s="42">
        <f>SUM(E28:E30)</f>
        <v>0</v>
      </c>
      <c r="F26" s="42">
        <f>SUM(C26:E26)</f>
        <v>75000</v>
      </c>
      <c r="G26" s="41">
        <f>G27</f>
        <v>51847.05</v>
      </c>
      <c r="H26" s="41">
        <f t="shared" si="3"/>
        <v>69.129400000000004</v>
      </c>
    </row>
    <row r="27" spans="1:8" ht="15" customHeight="1" x14ac:dyDescent="0.3">
      <c r="A27" s="6"/>
      <c r="B27" s="30" t="s">
        <v>56</v>
      </c>
      <c r="C27" s="40">
        <v>0</v>
      </c>
      <c r="D27" s="40">
        <v>75000</v>
      </c>
      <c r="E27" s="40">
        <v>0</v>
      </c>
      <c r="F27" s="40">
        <f t="shared" ref="F27" si="10">SUM(C27:E27)</f>
        <v>75000</v>
      </c>
      <c r="G27" s="41">
        <v>51847.05</v>
      </c>
      <c r="H27" s="41">
        <f t="shared" si="3"/>
        <v>69.129400000000004</v>
      </c>
    </row>
    <row r="28" spans="1:8" ht="16.5" customHeight="1" x14ac:dyDescent="0.3">
      <c r="A28" s="18">
        <v>851</v>
      </c>
      <c r="B28" s="18" t="s">
        <v>32</v>
      </c>
      <c r="C28" s="38">
        <f>C30</f>
        <v>0</v>
      </c>
      <c r="D28" s="38">
        <f>D30</f>
        <v>20000</v>
      </c>
      <c r="E28" s="38">
        <f>E30</f>
        <v>0</v>
      </c>
      <c r="F28" s="38">
        <f t="shared" ref="F28:F47" si="11">SUM(C28:E28)</f>
        <v>20000</v>
      </c>
      <c r="G28" s="38">
        <f>G29</f>
        <v>0</v>
      </c>
      <c r="H28" s="38">
        <f t="shared" si="3"/>
        <v>0</v>
      </c>
    </row>
    <row r="29" spans="1:8" x14ac:dyDescent="0.3">
      <c r="A29" s="9">
        <v>85154</v>
      </c>
      <c r="B29" s="8" t="s">
        <v>33</v>
      </c>
      <c r="C29" s="43">
        <f>C30</f>
        <v>0</v>
      </c>
      <c r="D29" s="43">
        <f t="shared" ref="D29:E29" si="12">D30</f>
        <v>20000</v>
      </c>
      <c r="E29" s="43">
        <f t="shared" si="12"/>
        <v>0</v>
      </c>
      <c r="F29" s="43">
        <f t="shared" ref="F29" si="13">SUM(C29:E29)</f>
        <v>20000</v>
      </c>
      <c r="G29" s="39">
        <f>G30</f>
        <v>0</v>
      </c>
      <c r="H29" s="39">
        <f t="shared" si="3"/>
        <v>0</v>
      </c>
    </row>
    <row r="30" spans="1:8" ht="24.6" x14ac:dyDescent="0.3">
      <c r="A30" s="16">
        <v>2800</v>
      </c>
      <c r="B30" s="23" t="s">
        <v>42</v>
      </c>
      <c r="C30" s="40">
        <f>C31</f>
        <v>0</v>
      </c>
      <c r="D30" s="40">
        <f t="shared" ref="D30:E30" si="14">D31</f>
        <v>20000</v>
      </c>
      <c r="E30" s="40">
        <f t="shared" si="14"/>
        <v>0</v>
      </c>
      <c r="F30" s="40">
        <f t="shared" si="11"/>
        <v>20000</v>
      </c>
      <c r="G30" s="41">
        <f>G31</f>
        <v>0</v>
      </c>
      <c r="H30" s="41">
        <f t="shared" si="3"/>
        <v>0</v>
      </c>
    </row>
    <row r="31" spans="1:8" ht="26.4" customHeight="1" x14ac:dyDescent="0.3">
      <c r="A31" s="6"/>
      <c r="B31" s="30" t="s">
        <v>45</v>
      </c>
      <c r="C31" s="40">
        <v>0</v>
      </c>
      <c r="D31" s="40">
        <v>20000</v>
      </c>
      <c r="E31" s="40">
        <v>0</v>
      </c>
      <c r="F31" s="40">
        <f t="shared" si="11"/>
        <v>20000</v>
      </c>
      <c r="G31" s="41">
        <v>0</v>
      </c>
      <c r="H31" s="41">
        <f t="shared" si="3"/>
        <v>0</v>
      </c>
    </row>
    <row r="32" spans="1:8" x14ac:dyDescent="0.3">
      <c r="A32" s="18">
        <v>921</v>
      </c>
      <c r="B32" s="19" t="s">
        <v>10</v>
      </c>
      <c r="C32" s="38">
        <f>C33+C39</f>
        <v>0</v>
      </c>
      <c r="D32" s="38">
        <f>D33+D39</f>
        <v>947428</v>
      </c>
      <c r="E32" s="38">
        <f>E33+E39</f>
        <v>2109377</v>
      </c>
      <c r="F32" s="38">
        <f>SUM(C32:E32)</f>
        <v>3056805</v>
      </c>
      <c r="G32" s="38">
        <f>G33+G39</f>
        <v>1853804.8900000001</v>
      </c>
      <c r="H32" s="38">
        <f t="shared" si="3"/>
        <v>60.645179852820185</v>
      </c>
    </row>
    <row r="33" spans="1:8" x14ac:dyDescent="0.3">
      <c r="A33" s="20">
        <v>92109</v>
      </c>
      <c r="B33" s="5" t="s">
        <v>15</v>
      </c>
      <c r="C33" s="39">
        <f>C34+C37</f>
        <v>0</v>
      </c>
      <c r="D33" s="39">
        <f t="shared" ref="D33:F33" si="15">D34+D37</f>
        <v>947428</v>
      </c>
      <c r="E33" s="39">
        <f t="shared" si="15"/>
        <v>1351754</v>
      </c>
      <c r="F33" s="39">
        <f t="shared" si="15"/>
        <v>2299182</v>
      </c>
      <c r="G33" s="39">
        <f>G34+G37</f>
        <v>1474181.8900000001</v>
      </c>
      <c r="H33" s="39">
        <f t="shared" si="3"/>
        <v>64.117668370750991</v>
      </c>
    </row>
    <row r="34" spans="1:8" x14ac:dyDescent="0.3">
      <c r="A34" s="7">
        <v>2480</v>
      </c>
      <c r="B34" s="7" t="s">
        <v>11</v>
      </c>
      <c r="C34" s="41">
        <f>C35</f>
        <v>0</v>
      </c>
      <c r="D34" s="41">
        <f t="shared" ref="D34" si="16">D35</f>
        <v>0</v>
      </c>
      <c r="E34" s="41">
        <f>E35</f>
        <v>1351754</v>
      </c>
      <c r="F34" s="41">
        <f t="shared" si="11"/>
        <v>1351754</v>
      </c>
      <c r="G34" s="41">
        <f>G35</f>
        <v>526754</v>
      </c>
      <c r="H34" s="41">
        <f t="shared" si="3"/>
        <v>38.968185039585606</v>
      </c>
    </row>
    <row r="35" spans="1:8" x14ac:dyDescent="0.3">
      <c r="A35" s="63"/>
      <c r="B35" s="10" t="s">
        <v>12</v>
      </c>
      <c r="C35" s="43">
        <f>C36</f>
        <v>0</v>
      </c>
      <c r="D35" s="43">
        <f t="shared" ref="D35:E35" si="17">D36</f>
        <v>0</v>
      </c>
      <c r="E35" s="43">
        <f t="shared" si="17"/>
        <v>1351754</v>
      </c>
      <c r="F35" s="43">
        <f t="shared" si="11"/>
        <v>1351754</v>
      </c>
      <c r="G35" s="43">
        <f>G36</f>
        <v>526754</v>
      </c>
      <c r="H35" s="39">
        <f t="shared" si="3"/>
        <v>38.968185039585606</v>
      </c>
    </row>
    <row r="36" spans="1:8" s="29" customFormat="1" x14ac:dyDescent="0.3">
      <c r="A36" s="64"/>
      <c r="B36" s="28" t="s">
        <v>13</v>
      </c>
      <c r="C36" s="41">
        <v>0</v>
      </c>
      <c r="D36" s="41">
        <v>0</v>
      </c>
      <c r="E36" s="41">
        <v>1351754</v>
      </c>
      <c r="F36" s="41">
        <f t="shared" si="11"/>
        <v>1351754</v>
      </c>
      <c r="G36" s="41">
        <v>526754</v>
      </c>
      <c r="H36" s="41">
        <f t="shared" si="3"/>
        <v>38.968185039585606</v>
      </c>
    </row>
    <row r="37" spans="1:8" s="29" customFormat="1" ht="60.6" x14ac:dyDescent="0.3">
      <c r="A37" s="36">
        <v>6209</v>
      </c>
      <c r="B37" s="23" t="s">
        <v>82</v>
      </c>
      <c r="C37" s="41">
        <f>C38</f>
        <v>0</v>
      </c>
      <c r="D37" s="41">
        <f t="shared" ref="D37:F37" si="18">D38</f>
        <v>947428</v>
      </c>
      <c r="E37" s="41">
        <f t="shared" si="18"/>
        <v>0</v>
      </c>
      <c r="F37" s="41">
        <f t="shared" si="18"/>
        <v>947428</v>
      </c>
      <c r="G37" s="41">
        <f>G38</f>
        <v>947427.89</v>
      </c>
      <c r="H37" s="41">
        <f t="shared" si="3"/>
        <v>99.999988389619048</v>
      </c>
    </row>
    <row r="38" spans="1:8" s="29" customFormat="1" ht="24.6" x14ac:dyDescent="0.3">
      <c r="A38" s="36"/>
      <c r="B38" s="26" t="s">
        <v>64</v>
      </c>
      <c r="C38" s="43">
        <v>0</v>
      </c>
      <c r="D38" s="43">
        <f>925447+21981</f>
        <v>947428</v>
      </c>
      <c r="E38" s="43">
        <v>0</v>
      </c>
      <c r="F38" s="43">
        <f t="shared" ref="F38" si="19">SUM(C38:E38)</f>
        <v>947428</v>
      </c>
      <c r="G38" s="43">
        <v>947427.89</v>
      </c>
      <c r="H38" s="43">
        <f t="shared" si="3"/>
        <v>99.999988389619048</v>
      </c>
    </row>
    <row r="39" spans="1:8" x14ac:dyDescent="0.3">
      <c r="A39" s="21">
        <v>92116</v>
      </c>
      <c r="B39" s="5" t="s">
        <v>14</v>
      </c>
      <c r="C39" s="39">
        <f>C40</f>
        <v>0</v>
      </c>
      <c r="D39" s="39">
        <f>D40</f>
        <v>0</v>
      </c>
      <c r="E39" s="39">
        <f t="shared" ref="E39:F39" si="20">E40</f>
        <v>757623</v>
      </c>
      <c r="F39" s="39">
        <f t="shared" si="20"/>
        <v>757623</v>
      </c>
      <c r="G39" s="39">
        <f>G40</f>
        <v>379623</v>
      </c>
      <c r="H39" s="39">
        <f t="shared" si="3"/>
        <v>50.107111320538053</v>
      </c>
    </row>
    <row r="40" spans="1:8" x14ac:dyDescent="0.3">
      <c r="A40" s="7">
        <v>2480</v>
      </c>
      <c r="B40" s="7" t="s">
        <v>11</v>
      </c>
      <c r="C40" s="41">
        <f>C41</f>
        <v>0</v>
      </c>
      <c r="D40" s="41">
        <f t="shared" ref="D40:F40" si="21">D41</f>
        <v>0</v>
      </c>
      <c r="E40" s="41">
        <f t="shared" si="21"/>
        <v>757623</v>
      </c>
      <c r="F40" s="41">
        <f t="shared" si="21"/>
        <v>757623</v>
      </c>
      <c r="G40" s="41">
        <f>G41</f>
        <v>379623</v>
      </c>
      <c r="H40" s="41">
        <f t="shared" si="3"/>
        <v>50.107111320538053</v>
      </c>
    </row>
    <row r="41" spans="1:8" x14ac:dyDescent="0.3">
      <c r="A41" s="63"/>
      <c r="B41" s="10" t="s">
        <v>12</v>
      </c>
      <c r="C41" s="43">
        <f>C42</f>
        <v>0</v>
      </c>
      <c r="D41" s="43">
        <f t="shared" ref="D41:E41" si="22">D42</f>
        <v>0</v>
      </c>
      <c r="E41" s="43">
        <f t="shared" si="22"/>
        <v>757623</v>
      </c>
      <c r="F41" s="43">
        <f t="shared" si="11"/>
        <v>757623</v>
      </c>
      <c r="G41" s="39">
        <f>G42</f>
        <v>379623</v>
      </c>
      <c r="H41" s="39">
        <f t="shared" si="3"/>
        <v>50.107111320538053</v>
      </c>
    </row>
    <row r="42" spans="1:8" s="29" customFormat="1" x14ac:dyDescent="0.3">
      <c r="A42" s="64"/>
      <c r="B42" s="28" t="s">
        <v>43</v>
      </c>
      <c r="C42" s="41">
        <v>0</v>
      </c>
      <c r="D42" s="41">
        <v>0</v>
      </c>
      <c r="E42" s="41">
        <v>757623</v>
      </c>
      <c r="F42" s="41">
        <f t="shared" si="11"/>
        <v>757623</v>
      </c>
      <c r="G42" s="41">
        <v>379623</v>
      </c>
      <c r="H42" s="41">
        <f t="shared" si="3"/>
        <v>50.107111320538053</v>
      </c>
    </row>
    <row r="43" spans="1:8" ht="17.399999999999999" customHeight="1" x14ac:dyDescent="0.3">
      <c r="A43" s="62" t="s">
        <v>41</v>
      </c>
      <c r="B43" s="62"/>
      <c r="C43" s="44">
        <f>C44+C58+C82+C93+C100</f>
        <v>0</v>
      </c>
      <c r="D43" s="44">
        <f>D44+D58+D82+D93+D100+D89+D48</f>
        <v>2660180</v>
      </c>
      <c r="E43" s="44">
        <f>E44+E58+E82+E93+E100+E89+E48</f>
        <v>4505171.67</v>
      </c>
      <c r="F43" s="44">
        <f>F44+F58+F82+F93+F100+F89+F48</f>
        <v>7165351.6699999999</v>
      </c>
      <c r="G43" s="44">
        <f>G44+G48+G58+G82+G89+G93+G100</f>
        <v>2455583.0699999998</v>
      </c>
      <c r="H43" s="44">
        <f t="shared" si="3"/>
        <v>34.270237988193536</v>
      </c>
    </row>
    <row r="44" spans="1:8" x14ac:dyDescent="0.3">
      <c r="A44" s="18">
        <v>710</v>
      </c>
      <c r="B44" s="18" t="s">
        <v>19</v>
      </c>
      <c r="C44" s="38">
        <f>C45</f>
        <v>0</v>
      </c>
      <c r="D44" s="38">
        <f t="shared" ref="D44:E44" si="23">D45</f>
        <v>6000</v>
      </c>
      <c r="E44" s="38">
        <f t="shared" si="23"/>
        <v>0</v>
      </c>
      <c r="F44" s="38">
        <f t="shared" si="11"/>
        <v>6000</v>
      </c>
      <c r="G44" s="38">
        <f>G45</f>
        <v>5995</v>
      </c>
      <c r="H44" s="38">
        <f t="shared" si="3"/>
        <v>99.916666666666671</v>
      </c>
    </row>
    <row r="45" spans="1:8" x14ac:dyDescent="0.3">
      <c r="A45" s="20">
        <v>71095</v>
      </c>
      <c r="B45" s="4" t="s">
        <v>20</v>
      </c>
      <c r="C45" s="39">
        <f>C46</f>
        <v>0</v>
      </c>
      <c r="D45" s="39">
        <f t="shared" ref="D45:E45" si="24">D46</f>
        <v>6000</v>
      </c>
      <c r="E45" s="39">
        <f t="shared" si="24"/>
        <v>0</v>
      </c>
      <c r="F45" s="39">
        <f t="shared" si="11"/>
        <v>6000</v>
      </c>
      <c r="G45" s="39">
        <f>G46</f>
        <v>5995</v>
      </c>
      <c r="H45" s="43">
        <f t="shared" si="3"/>
        <v>99.916666666666671</v>
      </c>
    </row>
    <row r="46" spans="1:8" ht="27" customHeight="1" x14ac:dyDescent="0.3">
      <c r="A46" s="15">
        <v>2820</v>
      </c>
      <c r="B46" s="17" t="s">
        <v>21</v>
      </c>
      <c r="C46" s="40">
        <f>C47</f>
        <v>0</v>
      </c>
      <c r="D46" s="40">
        <f t="shared" ref="D46:E46" si="25">D47</f>
        <v>6000</v>
      </c>
      <c r="E46" s="40">
        <f t="shared" si="25"/>
        <v>0</v>
      </c>
      <c r="F46" s="40">
        <f t="shared" si="11"/>
        <v>6000</v>
      </c>
      <c r="G46" s="41">
        <f>G47</f>
        <v>5995</v>
      </c>
      <c r="H46" s="41">
        <f t="shared" si="3"/>
        <v>99.916666666666671</v>
      </c>
    </row>
    <row r="47" spans="1:8" x14ac:dyDescent="0.3">
      <c r="A47" s="14"/>
      <c r="B47" s="8" t="s">
        <v>22</v>
      </c>
      <c r="C47" s="40">
        <v>0</v>
      </c>
      <c r="D47" s="40">
        <v>6000</v>
      </c>
      <c r="E47" s="40">
        <v>0</v>
      </c>
      <c r="F47" s="40">
        <f t="shared" si="11"/>
        <v>6000</v>
      </c>
      <c r="G47" s="41">
        <v>5995</v>
      </c>
      <c r="H47" s="41">
        <f t="shared" si="3"/>
        <v>99.916666666666671</v>
      </c>
    </row>
    <row r="48" spans="1:8" ht="15" customHeight="1" x14ac:dyDescent="0.3">
      <c r="A48" s="18">
        <v>754</v>
      </c>
      <c r="B48" s="18" t="s">
        <v>16</v>
      </c>
      <c r="C48" s="38">
        <f>C49</f>
        <v>0</v>
      </c>
      <c r="D48" s="38">
        <f>D49+D55</f>
        <v>17580</v>
      </c>
      <c r="E48" s="38">
        <f t="shared" ref="E48" si="26">E49+E55</f>
        <v>0</v>
      </c>
      <c r="F48" s="38">
        <f>F49+F55</f>
        <v>17580</v>
      </c>
      <c r="G48" s="38">
        <f>G49+G55</f>
        <v>0</v>
      </c>
      <c r="H48" s="38">
        <f t="shared" si="3"/>
        <v>0</v>
      </c>
    </row>
    <row r="49" spans="1:8" x14ac:dyDescent="0.3">
      <c r="A49" s="20">
        <v>75412</v>
      </c>
      <c r="B49" s="5" t="s">
        <v>75</v>
      </c>
      <c r="C49" s="40">
        <v>0</v>
      </c>
      <c r="D49" s="40">
        <f>D50+D52</f>
        <v>16580</v>
      </c>
      <c r="E49" s="40">
        <f t="shared" ref="E49:F49" si="27">E50+E52</f>
        <v>0</v>
      </c>
      <c r="F49" s="40">
        <f t="shared" si="27"/>
        <v>16580</v>
      </c>
      <c r="G49" s="41">
        <f>G50+G52</f>
        <v>0</v>
      </c>
      <c r="H49" s="41">
        <f t="shared" si="3"/>
        <v>0</v>
      </c>
    </row>
    <row r="50" spans="1:8" ht="25.05" customHeight="1" x14ac:dyDescent="0.3">
      <c r="A50" s="15">
        <v>2820</v>
      </c>
      <c r="B50" s="17" t="s">
        <v>21</v>
      </c>
      <c r="C50" s="40">
        <v>0</v>
      </c>
      <c r="D50" s="40">
        <f>D51</f>
        <v>5580</v>
      </c>
      <c r="E50" s="40">
        <f t="shared" ref="E50:F50" si="28">E51</f>
        <v>0</v>
      </c>
      <c r="F50" s="40">
        <f t="shared" si="28"/>
        <v>5580</v>
      </c>
      <c r="G50" s="41">
        <f>G51</f>
        <v>0</v>
      </c>
      <c r="H50" s="41">
        <f t="shared" si="3"/>
        <v>0</v>
      </c>
    </row>
    <row r="51" spans="1:8" ht="16.05" customHeight="1" x14ac:dyDescent="0.3">
      <c r="A51" s="7"/>
      <c r="B51" s="8" t="s">
        <v>74</v>
      </c>
      <c r="C51" s="40">
        <v>0</v>
      </c>
      <c r="D51" s="40">
        <v>5580</v>
      </c>
      <c r="E51" s="40">
        <v>0</v>
      </c>
      <c r="F51" s="40">
        <f>SUM(C51:E51)</f>
        <v>5580</v>
      </c>
      <c r="G51" s="41">
        <v>0</v>
      </c>
      <c r="H51" s="41">
        <f t="shared" si="3"/>
        <v>0</v>
      </c>
    </row>
    <row r="52" spans="1:8" ht="25.05" customHeight="1" x14ac:dyDescent="0.3">
      <c r="A52" s="7">
        <v>6230</v>
      </c>
      <c r="B52" s="17" t="s">
        <v>69</v>
      </c>
      <c r="C52" s="40">
        <v>0</v>
      </c>
      <c r="D52" s="40">
        <f>D53+D54</f>
        <v>11000</v>
      </c>
      <c r="E52" s="40">
        <v>0</v>
      </c>
      <c r="F52" s="40">
        <f>F53+F54</f>
        <v>11000</v>
      </c>
      <c r="G52" s="41">
        <f>G53+G54</f>
        <v>0</v>
      </c>
      <c r="H52" s="41">
        <f t="shared" si="3"/>
        <v>0</v>
      </c>
    </row>
    <row r="53" spans="1:8" ht="16.05" customHeight="1" x14ac:dyDescent="0.3">
      <c r="A53" s="7"/>
      <c r="B53" s="8" t="s">
        <v>70</v>
      </c>
      <c r="C53" s="40">
        <v>0</v>
      </c>
      <c r="D53" s="40">
        <v>6000</v>
      </c>
      <c r="E53" s="40">
        <v>0</v>
      </c>
      <c r="F53" s="40">
        <f>SUM(C53:E53)</f>
        <v>6000</v>
      </c>
      <c r="G53" s="41">
        <v>0</v>
      </c>
      <c r="H53" s="41">
        <f t="shared" si="3"/>
        <v>0</v>
      </c>
    </row>
    <row r="54" spans="1:8" ht="24.6" x14ac:dyDescent="0.3">
      <c r="A54" s="14"/>
      <c r="B54" s="26" t="s">
        <v>71</v>
      </c>
      <c r="C54" s="40">
        <v>0</v>
      </c>
      <c r="D54" s="40">
        <v>5000</v>
      </c>
      <c r="E54" s="40">
        <v>0</v>
      </c>
      <c r="F54" s="40">
        <f>SUM(C54:E54)</f>
        <v>5000</v>
      </c>
      <c r="G54" s="41">
        <v>0</v>
      </c>
      <c r="H54" s="41">
        <f t="shared" si="3"/>
        <v>0</v>
      </c>
    </row>
    <row r="55" spans="1:8" x14ac:dyDescent="0.3">
      <c r="A55" s="20">
        <v>75415</v>
      </c>
      <c r="B55" s="5" t="s">
        <v>65</v>
      </c>
      <c r="C55" s="40">
        <v>0</v>
      </c>
      <c r="D55" s="40">
        <f>D56</f>
        <v>1000</v>
      </c>
      <c r="E55" s="40">
        <v>0</v>
      </c>
      <c r="F55" s="40">
        <v>1000</v>
      </c>
      <c r="G55" s="41">
        <f>G56</f>
        <v>0</v>
      </c>
      <c r="H55" s="41">
        <f t="shared" si="3"/>
        <v>0</v>
      </c>
    </row>
    <row r="56" spans="1:8" ht="25.8" customHeight="1" x14ac:dyDescent="0.3">
      <c r="A56" s="7">
        <v>2820</v>
      </c>
      <c r="B56" s="17" t="s">
        <v>21</v>
      </c>
      <c r="C56" s="40">
        <v>0</v>
      </c>
      <c r="D56" s="40">
        <f>D57</f>
        <v>1000</v>
      </c>
      <c r="E56" s="40">
        <v>0</v>
      </c>
      <c r="F56" s="40">
        <v>1000</v>
      </c>
      <c r="G56" s="41">
        <f>G57</f>
        <v>0</v>
      </c>
      <c r="H56" s="41">
        <f t="shared" si="3"/>
        <v>0</v>
      </c>
    </row>
    <row r="57" spans="1:8" x14ac:dyDescent="0.3">
      <c r="A57" s="14"/>
      <c r="B57" s="8" t="s">
        <v>66</v>
      </c>
      <c r="C57" s="40">
        <v>0</v>
      </c>
      <c r="D57" s="40">
        <v>1000</v>
      </c>
      <c r="E57" s="40">
        <v>0</v>
      </c>
      <c r="F57" s="40">
        <v>1000</v>
      </c>
      <c r="G57" s="41">
        <v>0</v>
      </c>
      <c r="H57" s="41">
        <f t="shared" si="3"/>
        <v>0</v>
      </c>
    </row>
    <row r="58" spans="1:8" x14ac:dyDescent="0.3">
      <c r="A58" s="18">
        <v>801</v>
      </c>
      <c r="B58" s="18" t="s">
        <v>23</v>
      </c>
      <c r="C58" s="38">
        <f>C59+C64+C68+C72</f>
        <v>0</v>
      </c>
      <c r="D58" s="38">
        <f t="shared" ref="D58" si="29">D59+D64+D68+D72</f>
        <v>0</v>
      </c>
      <c r="E58" s="38">
        <f>E59+E64+E68+E72+E77</f>
        <v>4505171.67</v>
      </c>
      <c r="F58" s="38">
        <f>F59+F64+F68+F72+F77</f>
        <v>4505171.67</v>
      </c>
      <c r="G58" s="38">
        <f>G59+G64+G68+G72+G77</f>
        <v>2365788.0699999998</v>
      </c>
      <c r="H58" s="38">
        <f t="shared" si="3"/>
        <v>52.5127174565581</v>
      </c>
    </row>
    <row r="59" spans="1:8" x14ac:dyDescent="0.3">
      <c r="A59" s="20">
        <v>80101</v>
      </c>
      <c r="B59" s="4" t="s">
        <v>24</v>
      </c>
      <c r="C59" s="39">
        <f>C60</f>
        <v>0</v>
      </c>
      <c r="D59" s="39">
        <f>D60</f>
        <v>0</v>
      </c>
      <c r="E59" s="39">
        <f>E60</f>
        <v>2237219</v>
      </c>
      <c r="F59" s="39">
        <f>SUM(C59:E59)</f>
        <v>2237219</v>
      </c>
      <c r="G59" s="39">
        <f>G60</f>
        <v>1224186.17</v>
      </c>
      <c r="H59" s="39">
        <f t="shared" si="3"/>
        <v>54.719103047131277</v>
      </c>
    </row>
    <row r="60" spans="1:8" ht="24.6" x14ac:dyDescent="0.3">
      <c r="A60" s="32">
        <v>2540</v>
      </c>
      <c r="B60" s="35" t="s">
        <v>25</v>
      </c>
      <c r="C60" s="42">
        <f>SUM(C61:C63)</f>
        <v>0</v>
      </c>
      <c r="D60" s="42">
        <f t="shared" ref="D60" si="30">SUM(D61:D63)</f>
        <v>0</v>
      </c>
      <c r="E60" s="42">
        <f>SUM(E61:E63)</f>
        <v>2237219</v>
      </c>
      <c r="F60" s="42">
        <f>SUM(C60:E60)</f>
        <v>2237219</v>
      </c>
      <c r="G60" s="41">
        <f>G61+G62+G63</f>
        <v>1224186.17</v>
      </c>
      <c r="H60" s="41">
        <f t="shared" si="3"/>
        <v>54.719103047131277</v>
      </c>
    </row>
    <row r="61" spans="1:8" x14ac:dyDescent="0.3">
      <c r="A61" s="15"/>
      <c r="B61" s="11" t="s">
        <v>26</v>
      </c>
      <c r="C61" s="40">
        <v>0</v>
      </c>
      <c r="D61" s="40">
        <v>0</v>
      </c>
      <c r="E61" s="40">
        <v>450120</v>
      </c>
      <c r="F61" s="40">
        <f t="shared" ref="F61:F63" si="31">SUM(C61:E61)</f>
        <v>450120</v>
      </c>
      <c r="G61" s="41">
        <v>259626.57</v>
      </c>
      <c r="H61" s="41">
        <f t="shared" si="3"/>
        <v>57.679412156758204</v>
      </c>
    </row>
    <row r="62" spans="1:8" x14ac:dyDescent="0.3">
      <c r="A62" s="15"/>
      <c r="B62" s="11" t="s">
        <v>27</v>
      </c>
      <c r="C62" s="40">
        <v>0</v>
      </c>
      <c r="D62" s="40">
        <v>0</v>
      </c>
      <c r="E62" s="40">
        <v>615288</v>
      </c>
      <c r="F62" s="40">
        <f t="shared" si="31"/>
        <v>615288</v>
      </c>
      <c r="G62" s="41">
        <v>288120.62</v>
      </c>
      <c r="H62" s="41">
        <f t="shared" si="3"/>
        <v>46.826952581555304</v>
      </c>
    </row>
    <row r="63" spans="1:8" ht="24.6" x14ac:dyDescent="0.3">
      <c r="A63" s="14"/>
      <c r="B63" s="26" t="s">
        <v>28</v>
      </c>
      <c r="C63" s="40">
        <v>0</v>
      </c>
      <c r="D63" s="40">
        <v>0</v>
      </c>
      <c r="E63" s="40">
        <v>1171811</v>
      </c>
      <c r="F63" s="40">
        <f t="shared" si="31"/>
        <v>1171811</v>
      </c>
      <c r="G63" s="41">
        <v>676438.98</v>
      </c>
      <c r="H63" s="41">
        <f t="shared" si="3"/>
        <v>57.725945566307189</v>
      </c>
    </row>
    <row r="64" spans="1:8" x14ac:dyDescent="0.3">
      <c r="A64" s="20">
        <v>80104</v>
      </c>
      <c r="B64" s="4" t="s">
        <v>29</v>
      </c>
      <c r="C64" s="39">
        <f>C65</f>
        <v>0</v>
      </c>
      <c r="D64" s="39">
        <f t="shared" ref="D64" si="32">D65</f>
        <v>0</v>
      </c>
      <c r="E64" s="39">
        <f>E65</f>
        <v>651909</v>
      </c>
      <c r="F64" s="39">
        <f>SUM(C64:E64)</f>
        <v>651909</v>
      </c>
      <c r="G64" s="39">
        <f>G65</f>
        <v>350317.73</v>
      </c>
      <c r="H64" s="39">
        <f t="shared" si="3"/>
        <v>53.737213322718347</v>
      </c>
    </row>
    <row r="65" spans="1:8" ht="24.6" x14ac:dyDescent="0.3">
      <c r="A65" s="15">
        <v>2540</v>
      </c>
      <c r="B65" s="17" t="s">
        <v>25</v>
      </c>
      <c r="C65" s="40">
        <f>SUM(C66:C67)</f>
        <v>0</v>
      </c>
      <c r="D65" s="40">
        <f t="shared" ref="D65" si="33">SUM(D66:D67)</f>
        <v>0</v>
      </c>
      <c r="E65" s="40">
        <f>SUM(E66:E67)</f>
        <v>651909</v>
      </c>
      <c r="F65" s="40">
        <f>SUM(C65:E65)</f>
        <v>651909</v>
      </c>
      <c r="G65" s="41">
        <f>G66+G67</f>
        <v>350317.73</v>
      </c>
      <c r="H65" s="41">
        <f t="shared" si="3"/>
        <v>53.737213322718347</v>
      </c>
    </row>
    <row r="66" spans="1:8" x14ac:dyDescent="0.3">
      <c r="A66" s="15"/>
      <c r="B66" s="10" t="s">
        <v>49</v>
      </c>
      <c r="C66" s="40">
        <v>0</v>
      </c>
      <c r="D66" s="40">
        <v>0</v>
      </c>
      <c r="E66" s="40">
        <v>360000</v>
      </c>
      <c r="F66" s="40">
        <f t="shared" ref="F66:F67" si="34">SUM(C66:E66)</f>
        <v>360000</v>
      </c>
      <c r="G66" s="41">
        <v>174324.76</v>
      </c>
      <c r="H66" s="41">
        <f t="shared" si="3"/>
        <v>48.423544444444452</v>
      </c>
    </row>
    <row r="67" spans="1:8" ht="14.25" customHeight="1" x14ac:dyDescent="0.3">
      <c r="A67" s="15"/>
      <c r="B67" s="10" t="s">
        <v>30</v>
      </c>
      <c r="C67" s="40">
        <v>0</v>
      </c>
      <c r="D67" s="40">
        <v>0</v>
      </c>
      <c r="E67" s="40">
        <v>291909</v>
      </c>
      <c r="F67" s="40">
        <f t="shared" si="34"/>
        <v>291909</v>
      </c>
      <c r="G67" s="41">
        <v>175992.97</v>
      </c>
      <c r="H67" s="41">
        <f t="shared" si="3"/>
        <v>60.290354185722265</v>
      </c>
    </row>
    <row r="68" spans="1:8" ht="48.6" x14ac:dyDescent="0.3">
      <c r="A68" s="20">
        <v>80149</v>
      </c>
      <c r="B68" s="22" t="s">
        <v>31</v>
      </c>
      <c r="C68" s="39">
        <f t="shared" ref="C68:E68" si="35">C69</f>
        <v>0</v>
      </c>
      <c r="D68" s="39">
        <f t="shared" si="35"/>
        <v>0</v>
      </c>
      <c r="E68" s="39">
        <f t="shared" si="35"/>
        <v>574986</v>
      </c>
      <c r="F68" s="39">
        <f>SUM(C68:E68)</f>
        <v>574986</v>
      </c>
      <c r="G68" s="39">
        <f>G69</f>
        <v>217871.47</v>
      </c>
      <c r="H68" s="39">
        <f t="shared" si="3"/>
        <v>37.891613013186408</v>
      </c>
    </row>
    <row r="69" spans="1:8" ht="24.6" x14ac:dyDescent="0.3">
      <c r="A69" s="15">
        <v>2540</v>
      </c>
      <c r="B69" s="17" t="s">
        <v>25</v>
      </c>
      <c r="C69" s="40">
        <f>SUM(C70:C71)</f>
        <v>0</v>
      </c>
      <c r="D69" s="40">
        <f t="shared" ref="D69" si="36">SUM(D70:D71)</f>
        <v>0</v>
      </c>
      <c r="E69" s="40">
        <f>SUM(E70:E71)</f>
        <v>574986</v>
      </c>
      <c r="F69" s="40">
        <f>SUM(C69:E69)</f>
        <v>574986</v>
      </c>
      <c r="G69" s="41">
        <f>G70+G71</f>
        <v>217871.47</v>
      </c>
      <c r="H69" s="41">
        <f t="shared" si="3"/>
        <v>37.891613013186408</v>
      </c>
    </row>
    <row r="70" spans="1:8" x14ac:dyDescent="0.3">
      <c r="A70" s="15"/>
      <c r="B70" s="10" t="s">
        <v>30</v>
      </c>
      <c r="C70" s="40">
        <v>0</v>
      </c>
      <c r="D70" s="40">
        <v>0</v>
      </c>
      <c r="E70" s="40">
        <v>501198</v>
      </c>
      <c r="F70" s="40">
        <f>SUM(C70:E70)</f>
        <v>501198</v>
      </c>
      <c r="G70" s="41">
        <v>217871.47</v>
      </c>
      <c r="H70" s="41">
        <f t="shared" si="3"/>
        <v>43.470139545648628</v>
      </c>
    </row>
    <row r="71" spans="1:8" x14ac:dyDescent="0.3">
      <c r="A71" s="15"/>
      <c r="B71" s="10" t="s">
        <v>49</v>
      </c>
      <c r="C71" s="40">
        <v>0</v>
      </c>
      <c r="D71" s="40">
        <v>0</v>
      </c>
      <c r="E71" s="40">
        <v>73788</v>
      </c>
      <c r="F71" s="40">
        <f t="shared" ref="F71" si="37">SUM(C71:E71)</f>
        <v>73788</v>
      </c>
      <c r="G71" s="41">
        <v>0</v>
      </c>
      <c r="H71" s="41">
        <f t="shared" si="3"/>
        <v>0</v>
      </c>
    </row>
    <row r="72" spans="1:8" ht="39" customHeight="1" x14ac:dyDescent="0.3">
      <c r="A72" s="20">
        <v>80150</v>
      </c>
      <c r="B72" s="22" t="s">
        <v>57</v>
      </c>
      <c r="C72" s="39">
        <f>C73</f>
        <v>0</v>
      </c>
      <c r="D72" s="39">
        <f t="shared" ref="D72" si="38">D73</f>
        <v>0</v>
      </c>
      <c r="E72" s="39">
        <f>E73</f>
        <v>1011662</v>
      </c>
      <c r="F72" s="39">
        <f>SUM(C72:E72)</f>
        <v>1011662</v>
      </c>
      <c r="G72" s="39">
        <f>G73</f>
        <v>544017.02999999991</v>
      </c>
      <c r="H72" s="39">
        <f t="shared" si="3"/>
        <v>53.774583803681452</v>
      </c>
    </row>
    <row r="73" spans="1:8" ht="24.6" x14ac:dyDescent="0.3">
      <c r="A73" s="15">
        <v>2540</v>
      </c>
      <c r="B73" s="17" t="s">
        <v>25</v>
      </c>
      <c r="C73" s="40">
        <f>SUM(C74:C75)</f>
        <v>0</v>
      </c>
      <c r="D73" s="40">
        <f>SUM(D74:D75)</f>
        <v>0</v>
      </c>
      <c r="E73" s="40">
        <f>SUM(E74:E76)</f>
        <v>1011662</v>
      </c>
      <c r="F73" s="40">
        <f>SUM(F74:F76)</f>
        <v>1011662</v>
      </c>
      <c r="G73" s="41">
        <f>G74+G75+G76</f>
        <v>544017.02999999991</v>
      </c>
      <c r="H73" s="41">
        <f t="shared" si="3"/>
        <v>53.774583803681452</v>
      </c>
    </row>
    <row r="74" spans="1:8" x14ac:dyDescent="0.3">
      <c r="A74" s="15"/>
      <c r="B74" s="11" t="s">
        <v>26</v>
      </c>
      <c r="C74" s="40">
        <v>0</v>
      </c>
      <c r="D74" s="40">
        <v>0</v>
      </c>
      <c r="E74" s="40">
        <v>246209</v>
      </c>
      <c r="F74" s="40">
        <f t="shared" ref="F74:F75" si="39">SUM(C74:E74)</f>
        <v>246209</v>
      </c>
      <c r="G74" s="41">
        <v>144484.79999999999</v>
      </c>
      <c r="H74" s="41">
        <f t="shared" si="3"/>
        <v>58.683801160802403</v>
      </c>
    </row>
    <row r="75" spans="1:8" ht="24.6" x14ac:dyDescent="0.3">
      <c r="A75" s="14"/>
      <c r="B75" s="26" t="s">
        <v>28</v>
      </c>
      <c r="C75" s="40">
        <v>0</v>
      </c>
      <c r="D75" s="40">
        <v>0</v>
      </c>
      <c r="E75" s="40">
        <v>693132</v>
      </c>
      <c r="F75" s="40">
        <f t="shared" si="39"/>
        <v>693132</v>
      </c>
      <c r="G75" s="41">
        <v>363408.66</v>
      </c>
      <c r="H75" s="41">
        <f t="shared" si="3"/>
        <v>52.429935423555683</v>
      </c>
    </row>
    <row r="76" spans="1:8" x14ac:dyDescent="0.3">
      <c r="A76" s="15"/>
      <c r="B76" s="11" t="s">
        <v>27</v>
      </c>
      <c r="C76" s="40">
        <v>0</v>
      </c>
      <c r="D76" s="40">
        <v>0</v>
      </c>
      <c r="E76" s="40">
        <v>72321</v>
      </c>
      <c r="F76" s="40">
        <f t="shared" ref="F76" si="40">SUM(C76:E76)</f>
        <v>72321</v>
      </c>
      <c r="G76" s="41">
        <v>36123.57</v>
      </c>
      <c r="H76" s="41">
        <f t="shared" si="3"/>
        <v>49.948935993694775</v>
      </c>
    </row>
    <row r="77" spans="1:8" ht="36.6" x14ac:dyDescent="0.3">
      <c r="A77" s="20">
        <v>80153</v>
      </c>
      <c r="B77" s="22" t="s">
        <v>72</v>
      </c>
      <c r="C77" s="39">
        <f>C78</f>
        <v>0</v>
      </c>
      <c r="D77" s="39">
        <f t="shared" ref="D77" si="41">D78</f>
        <v>0</v>
      </c>
      <c r="E77" s="39">
        <f>E78</f>
        <v>29395.67</v>
      </c>
      <c r="F77" s="39">
        <f>SUM(C77:E77)</f>
        <v>29395.67</v>
      </c>
      <c r="G77" s="39">
        <f>G78</f>
        <v>29395.67</v>
      </c>
      <c r="H77" s="39">
        <f t="shared" si="3"/>
        <v>100</v>
      </c>
    </row>
    <row r="78" spans="1:8" ht="26.55" customHeight="1" x14ac:dyDescent="0.3">
      <c r="A78" s="15">
        <v>2830</v>
      </c>
      <c r="B78" s="17" t="s">
        <v>73</v>
      </c>
      <c r="C78" s="40">
        <f>SUM(C79:C80)</f>
        <v>0</v>
      </c>
      <c r="D78" s="40">
        <f>SUM(D79:D80)</f>
        <v>0</v>
      </c>
      <c r="E78" s="40">
        <f>SUM(E79:E81)</f>
        <v>29395.67</v>
      </c>
      <c r="F78" s="40">
        <f>SUM(F79:F81)</f>
        <v>29395.67</v>
      </c>
      <c r="G78" s="41">
        <f>G79+G80+G81</f>
        <v>29395.67</v>
      </c>
      <c r="H78" s="41">
        <f t="shared" ref="H78:H104" si="42">G78/F78*100</f>
        <v>100</v>
      </c>
    </row>
    <row r="79" spans="1:8" x14ac:dyDescent="0.3">
      <c r="A79" s="15"/>
      <c r="B79" s="11" t="s">
        <v>26</v>
      </c>
      <c r="C79" s="40">
        <v>0</v>
      </c>
      <c r="D79" s="40">
        <v>0</v>
      </c>
      <c r="E79" s="40">
        <v>5663.79</v>
      </c>
      <c r="F79" s="40">
        <f t="shared" ref="F79:F81" si="43">SUM(C79:E79)</f>
        <v>5663.79</v>
      </c>
      <c r="G79" s="41">
        <v>5663.79</v>
      </c>
      <c r="H79" s="41">
        <f t="shared" si="42"/>
        <v>100</v>
      </c>
    </row>
    <row r="80" spans="1:8" ht="24.6" x14ac:dyDescent="0.3">
      <c r="A80" s="14"/>
      <c r="B80" s="26" t="s">
        <v>28</v>
      </c>
      <c r="C80" s="40">
        <v>0</v>
      </c>
      <c r="D80" s="40">
        <v>0</v>
      </c>
      <c r="E80" s="40">
        <v>15085.62</v>
      </c>
      <c r="F80" s="40">
        <f t="shared" si="43"/>
        <v>15085.62</v>
      </c>
      <c r="G80" s="41">
        <v>15085.62</v>
      </c>
      <c r="H80" s="41">
        <f t="shared" si="42"/>
        <v>100</v>
      </c>
    </row>
    <row r="81" spans="1:8" x14ac:dyDescent="0.3">
      <c r="A81" s="15"/>
      <c r="B81" s="11" t="s">
        <v>27</v>
      </c>
      <c r="C81" s="40">
        <v>0</v>
      </c>
      <c r="D81" s="40">
        <v>0</v>
      </c>
      <c r="E81" s="40">
        <v>8646.26</v>
      </c>
      <c r="F81" s="40">
        <f t="shared" si="43"/>
        <v>8646.26</v>
      </c>
      <c r="G81" s="41">
        <v>8646.26</v>
      </c>
      <c r="H81" s="41">
        <f t="shared" si="42"/>
        <v>100</v>
      </c>
    </row>
    <row r="82" spans="1:8" x14ac:dyDescent="0.3">
      <c r="A82" s="18">
        <v>851</v>
      </c>
      <c r="B82" s="18" t="s">
        <v>32</v>
      </c>
      <c r="C82" s="38">
        <f>C83+C86</f>
        <v>0</v>
      </c>
      <c r="D82" s="38">
        <f t="shared" ref="D82:F82" si="44">D83+D86</f>
        <v>51300</v>
      </c>
      <c r="E82" s="38">
        <f t="shared" si="44"/>
        <v>0</v>
      </c>
      <c r="F82" s="38">
        <f t="shared" si="44"/>
        <v>51300</v>
      </c>
      <c r="G82" s="38">
        <f>G83+G86</f>
        <v>28300</v>
      </c>
      <c r="H82" s="38">
        <f t="shared" si="42"/>
        <v>55.165692007797276</v>
      </c>
    </row>
    <row r="83" spans="1:8" x14ac:dyDescent="0.3">
      <c r="A83" s="9">
        <v>85154</v>
      </c>
      <c r="B83" s="8" t="s">
        <v>33</v>
      </c>
      <c r="C83" s="43">
        <f>C84</f>
        <v>0</v>
      </c>
      <c r="D83" s="43">
        <f t="shared" ref="D83:E83" si="45">D84</f>
        <v>45000</v>
      </c>
      <c r="E83" s="43">
        <f t="shared" si="45"/>
        <v>0</v>
      </c>
      <c r="F83" s="43">
        <f t="shared" ref="F83:F103" si="46">SUM(C83:E83)</f>
        <v>45000</v>
      </c>
      <c r="G83" s="43">
        <f>G84</f>
        <v>22000</v>
      </c>
      <c r="H83" s="45">
        <f t="shared" si="42"/>
        <v>48.888888888888886</v>
      </c>
    </row>
    <row r="84" spans="1:8" ht="27.6" customHeight="1" x14ac:dyDescent="0.3">
      <c r="A84" s="16">
        <v>2820</v>
      </c>
      <c r="B84" s="23" t="s">
        <v>21</v>
      </c>
      <c r="C84" s="40">
        <f>C85</f>
        <v>0</v>
      </c>
      <c r="D84" s="40">
        <f t="shared" ref="D84:E84" si="47">D85</f>
        <v>45000</v>
      </c>
      <c r="E84" s="40">
        <f t="shared" si="47"/>
        <v>0</v>
      </c>
      <c r="F84" s="40">
        <f t="shared" si="46"/>
        <v>45000</v>
      </c>
      <c r="G84" s="41">
        <f>G85</f>
        <v>22000</v>
      </c>
      <c r="H84" s="41">
        <f t="shared" si="42"/>
        <v>48.888888888888886</v>
      </c>
    </row>
    <row r="85" spans="1:8" ht="87.6" customHeight="1" x14ac:dyDescent="0.3">
      <c r="A85" s="6"/>
      <c r="B85" s="24" t="s">
        <v>78</v>
      </c>
      <c r="C85" s="40">
        <v>0</v>
      </c>
      <c r="D85" s="40">
        <v>45000</v>
      </c>
      <c r="E85" s="40">
        <v>0</v>
      </c>
      <c r="F85" s="40">
        <f t="shared" si="46"/>
        <v>45000</v>
      </c>
      <c r="G85" s="41">
        <v>22000</v>
      </c>
      <c r="H85" s="41">
        <f t="shared" si="42"/>
        <v>48.888888888888886</v>
      </c>
    </row>
    <row r="86" spans="1:8" x14ac:dyDescent="0.3">
      <c r="A86" s="9">
        <v>85195</v>
      </c>
      <c r="B86" s="8" t="s">
        <v>20</v>
      </c>
      <c r="C86" s="43">
        <f>C87</f>
        <v>0</v>
      </c>
      <c r="D86" s="43">
        <f t="shared" ref="D86:E86" si="48">D87</f>
        <v>6300</v>
      </c>
      <c r="E86" s="43">
        <f t="shared" si="48"/>
        <v>0</v>
      </c>
      <c r="F86" s="43">
        <f t="shared" si="46"/>
        <v>6300</v>
      </c>
      <c r="G86" s="43">
        <f>G87</f>
        <v>6300</v>
      </c>
      <c r="H86" s="43">
        <f t="shared" si="42"/>
        <v>100</v>
      </c>
    </row>
    <row r="87" spans="1:8" ht="28.8" customHeight="1" x14ac:dyDescent="0.3">
      <c r="A87" s="16">
        <v>2820</v>
      </c>
      <c r="B87" s="23" t="s">
        <v>21</v>
      </c>
      <c r="C87" s="40">
        <f>C88</f>
        <v>0</v>
      </c>
      <c r="D87" s="40">
        <f>D88</f>
        <v>6300</v>
      </c>
      <c r="E87" s="40">
        <f t="shared" ref="E87" si="49">E88</f>
        <v>0</v>
      </c>
      <c r="F87" s="40">
        <f t="shared" si="46"/>
        <v>6300</v>
      </c>
      <c r="G87" s="41">
        <f>G88</f>
        <v>6300</v>
      </c>
      <c r="H87" s="41">
        <f t="shared" si="42"/>
        <v>100</v>
      </c>
    </row>
    <row r="88" spans="1:8" ht="62.4" customHeight="1" x14ac:dyDescent="0.3">
      <c r="A88" s="6"/>
      <c r="B88" s="24" t="s">
        <v>50</v>
      </c>
      <c r="C88" s="40">
        <v>0</v>
      </c>
      <c r="D88" s="40">
        <f>17000-10700</f>
        <v>6300</v>
      </c>
      <c r="E88" s="40">
        <v>0</v>
      </c>
      <c r="F88" s="40">
        <f t="shared" si="46"/>
        <v>6300</v>
      </c>
      <c r="G88" s="41">
        <v>6300</v>
      </c>
      <c r="H88" s="41">
        <f t="shared" si="42"/>
        <v>100</v>
      </c>
    </row>
    <row r="89" spans="1:8" x14ac:dyDescent="0.3">
      <c r="A89" s="33">
        <v>900</v>
      </c>
      <c r="B89" s="33" t="s">
        <v>58</v>
      </c>
      <c r="C89" s="46">
        <f>C90+C93</f>
        <v>0</v>
      </c>
      <c r="D89" s="46">
        <f>D90</f>
        <v>2454800</v>
      </c>
      <c r="E89" s="46">
        <f t="shared" ref="E89" si="50">E90+E93</f>
        <v>0</v>
      </c>
      <c r="F89" s="46">
        <f>SUM(C89:E89)</f>
        <v>2454800</v>
      </c>
      <c r="G89" s="38">
        <f>G90</f>
        <v>0</v>
      </c>
      <c r="H89" s="38">
        <f t="shared" si="42"/>
        <v>0</v>
      </c>
    </row>
    <row r="90" spans="1:8" x14ac:dyDescent="0.3">
      <c r="A90" s="9">
        <v>90005</v>
      </c>
      <c r="B90" s="8" t="s">
        <v>59</v>
      </c>
      <c r="C90" s="43">
        <f>C91</f>
        <v>0</v>
      </c>
      <c r="D90" s="43">
        <f>D91</f>
        <v>2454800</v>
      </c>
      <c r="E90" s="43">
        <f t="shared" ref="E90:E91" si="51">E91</f>
        <v>0</v>
      </c>
      <c r="F90" s="43">
        <f t="shared" ref="F90:F92" si="52">SUM(C90:E90)</f>
        <v>2454800</v>
      </c>
      <c r="G90" s="43">
        <f>G91</f>
        <v>0</v>
      </c>
      <c r="H90" s="43">
        <f t="shared" si="42"/>
        <v>0</v>
      </c>
    </row>
    <row r="91" spans="1:8" ht="38.4" customHeight="1" x14ac:dyDescent="0.3">
      <c r="A91" s="16">
        <v>6237</v>
      </c>
      <c r="B91" s="23" t="s">
        <v>60</v>
      </c>
      <c r="C91" s="40">
        <f>C92</f>
        <v>0</v>
      </c>
      <c r="D91" s="40">
        <f>D92</f>
        <v>2454800</v>
      </c>
      <c r="E91" s="40">
        <f t="shared" si="51"/>
        <v>0</v>
      </c>
      <c r="F91" s="40">
        <f t="shared" si="52"/>
        <v>2454800</v>
      </c>
      <c r="G91" s="41">
        <f>G92</f>
        <v>0</v>
      </c>
      <c r="H91" s="40">
        <f t="shared" si="42"/>
        <v>0</v>
      </c>
    </row>
    <row r="92" spans="1:8" ht="36.6" x14ac:dyDescent="0.3">
      <c r="A92" s="6"/>
      <c r="B92" s="24" t="s">
        <v>61</v>
      </c>
      <c r="C92" s="40">
        <v>0</v>
      </c>
      <c r="D92" s="40">
        <v>2454800</v>
      </c>
      <c r="E92" s="40">
        <v>0</v>
      </c>
      <c r="F92" s="40">
        <f t="shared" si="52"/>
        <v>2454800</v>
      </c>
      <c r="G92" s="41">
        <v>0</v>
      </c>
      <c r="H92" s="40">
        <f t="shared" si="42"/>
        <v>0</v>
      </c>
    </row>
    <row r="93" spans="1:8" x14ac:dyDescent="0.3">
      <c r="A93" s="33">
        <v>921</v>
      </c>
      <c r="B93" s="33" t="s">
        <v>10</v>
      </c>
      <c r="C93" s="46">
        <f>C94+C97</f>
        <v>0</v>
      </c>
      <c r="D93" s="46">
        <f>D94+D97</f>
        <v>51000</v>
      </c>
      <c r="E93" s="46">
        <f t="shared" ref="E93" si="53">E94+E97</f>
        <v>0</v>
      </c>
      <c r="F93" s="46">
        <f>SUM(C93:E93)</f>
        <v>51000</v>
      </c>
      <c r="G93" s="38">
        <f>G94+G97</f>
        <v>13000</v>
      </c>
      <c r="H93" s="38">
        <f t="shared" si="42"/>
        <v>25.490196078431371</v>
      </c>
    </row>
    <row r="94" spans="1:8" x14ac:dyDescent="0.3">
      <c r="A94" s="9">
        <v>92120</v>
      </c>
      <c r="B94" s="8" t="s">
        <v>34</v>
      </c>
      <c r="C94" s="43">
        <f>C95</f>
        <v>0</v>
      </c>
      <c r="D94" s="43">
        <f>D95</f>
        <v>30000</v>
      </c>
      <c r="E94" s="43">
        <f t="shared" ref="E94" si="54">E95</f>
        <v>0</v>
      </c>
      <c r="F94" s="43">
        <f t="shared" si="46"/>
        <v>30000</v>
      </c>
      <c r="G94" s="43">
        <f>G95</f>
        <v>0</v>
      </c>
      <c r="H94" s="43">
        <f t="shared" si="42"/>
        <v>0</v>
      </c>
    </row>
    <row r="95" spans="1:8" ht="48.6" x14ac:dyDescent="0.3">
      <c r="A95" s="16">
        <v>2720</v>
      </c>
      <c r="B95" s="23" t="s">
        <v>35</v>
      </c>
      <c r="C95" s="40">
        <f>C96</f>
        <v>0</v>
      </c>
      <c r="D95" s="40">
        <f>D96</f>
        <v>30000</v>
      </c>
      <c r="E95" s="40">
        <f t="shared" ref="E95" si="55">E96</f>
        <v>0</v>
      </c>
      <c r="F95" s="40">
        <f t="shared" si="46"/>
        <v>30000</v>
      </c>
      <c r="G95" s="41">
        <f>G96</f>
        <v>0</v>
      </c>
      <c r="H95" s="40">
        <f t="shared" si="42"/>
        <v>0</v>
      </c>
    </row>
    <row r="96" spans="1:8" ht="38.4" customHeight="1" x14ac:dyDescent="0.3">
      <c r="A96" s="6"/>
      <c r="B96" s="24" t="s">
        <v>36</v>
      </c>
      <c r="C96" s="40">
        <v>0</v>
      </c>
      <c r="D96" s="40">
        <v>30000</v>
      </c>
      <c r="E96" s="40">
        <v>0</v>
      </c>
      <c r="F96" s="40">
        <f t="shared" si="46"/>
        <v>30000</v>
      </c>
      <c r="G96" s="41">
        <v>0</v>
      </c>
      <c r="H96" s="40">
        <f t="shared" si="42"/>
        <v>0</v>
      </c>
    </row>
    <row r="97" spans="1:9" x14ac:dyDescent="0.3">
      <c r="A97" s="9">
        <v>92195</v>
      </c>
      <c r="B97" s="8" t="s">
        <v>20</v>
      </c>
      <c r="C97" s="43">
        <f>C98</f>
        <v>0</v>
      </c>
      <c r="D97" s="43">
        <f t="shared" ref="D97:E97" si="56">D98</f>
        <v>21000</v>
      </c>
      <c r="E97" s="43">
        <f t="shared" si="56"/>
        <v>0</v>
      </c>
      <c r="F97" s="43">
        <f t="shared" si="46"/>
        <v>21000</v>
      </c>
      <c r="G97" s="43">
        <f>G98</f>
        <v>13000</v>
      </c>
      <c r="H97" s="43">
        <f t="shared" si="42"/>
        <v>61.904761904761905</v>
      </c>
    </row>
    <row r="98" spans="1:9" ht="36.6" x14ac:dyDescent="0.3">
      <c r="A98" s="16">
        <v>2820</v>
      </c>
      <c r="B98" s="23" t="s">
        <v>21</v>
      </c>
      <c r="C98" s="40">
        <f>C99</f>
        <v>0</v>
      </c>
      <c r="D98" s="40">
        <f t="shared" ref="D98:E98" si="57">D99</f>
        <v>21000</v>
      </c>
      <c r="E98" s="40">
        <f t="shared" si="57"/>
        <v>0</v>
      </c>
      <c r="F98" s="40">
        <f t="shared" si="46"/>
        <v>21000</v>
      </c>
      <c r="G98" s="41">
        <f>G99</f>
        <v>13000</v>
      </c>
      <c r="H98" s="40">
        <f t="shared" si="42"/>
        <v>61.904761904761905</v>
      </c>
    </row>
    <row r="99" spans="1:9" ht="48.6" x14ac:dyDescent="0.3">
      <c r="A99" s="16"/>
      <c r="B99" s="24" t="s">
        <v>37</v>
      </c>
      <c r="C99" s="40">
        <v>0</v>
      </c>
      <c r="D99" s="40">
        <v>21000</v>
      </c>
      <c r="E99" s="40">
        <v>0</v>
      </c>
      <c r="F99" s="40">
        <f t="shared" si="46"/>
        <v>21000</v>
      </c>
      <c r="G99" s="41">
        <v>13000</v>
      </c>
      <c r="H99" s="40">
        <f t="shared" si="42"/>
        <v>61.904761904761905</v>
      </c>
      <c r="I99" s="31"/>
    </row>
    <row r="100" spans="1:9" x14ac:dyDescent="0.3">
      <c r="A100" s="18">
        <v>926</v>
      </c>
      <c r="B100" s="27" t="s">
        <v>38</v>
      </c>
      <c r="C100" s="38">
        <f>C101</f>
        <v>0</v>
      </c>
      <c r="D100" s="38">
        <f>D101</f>
        <v>79500</v>
      </c>
      <c r="E100" s="38">
        <f t="shared" ref="E100" si="58">E101</f>
        <v>0</v>
      </c>
      <c r="F100" s="38">
        <f t="shared" si="46"/>
        <v>79500</v>
      </c>
      <c r="G100" s="38">
        <f>G101</f>
        <v>42500</v>
      </c>
      <c r="H100" s="38">
        <f t="shared" si="42"/>
        <v>53.459119496855344</v>
      </c>
    </row>
    <row r="101" spans="1:9" x14ac:dyDescent="0.3">
      <c r="A101" s="9">
        <v>92605</v>
      </c>
      <c r="B101" s="26" t="s">
        <v>39</v>
      </c>
      <c r="C101" s="43">
        <f>C102</f>
        <v>0</v>
      </c>
      <c r="D101" s="43">
        <f t="shared" ref="D101:E101" si="59">D102</f>
        <v>79500</v>
      </c>
      <c r="E101" s="43">
        <f t="shared" si="59"/>
        <v>0</v>
      </c>
      <c r="F101" s="43">
        <f t="shared" si="46"/>
        <v>79500</v>
      </c>
      <c r="G101" s="43">
        <f>G102</f>
        <v>42500</v>
      </c>
      <c r="H101" s="43">
        <f t="shared" si="42"/>
        <v>53.459119496855344</v>
      </c>
    </row>
    <row r="102" spans="1:9" ht="23.4" customHeight="1" x14ac:dyDescent="0.3">
      <c r="A102" s="16">
        <v>2820</v>
      </c>
      <c r="B102" s="23" t="s">
        <v>21</v>
      </c>
      <c r="C102" s="40">
        <f>C103</f>
        <v>0</v>
      </c>
      <c r="D102" s="40">
        <f t="shared" ref="D102:E102" si="60">D103</f>
        <v>79500</v>
      </c>
      <c r="E102" s="40">
        <f t="shared" si="60"/>
        <v>0</v>
      </c>
      <c r="F102" s="40">
        <f t="shared" si="46"/>
        <v>79500</v>
      </c>
      <c r="G102" s="41">
        <f>G103</f>
        <v>42500</v>
      </c>
      <c r="H102" s="40">
        <f t="shared" si="42"/>
        <v>53.459119496855344</v>
      </c>
    </row>
    <row r="103" spans="1:9" ht="46.2" customHeight="1" x14ac:dyDescent="0.3">
      <c r="A103" s="16"/>
      <c r="B103" s="24" t="s">
        <v>40</v>
      </c>
      <c r="C103" s="40">
        <v>0</v>
      </c>
      <c r="D103" s="40">
        <f>80000-500</f>
        <v>79500</v>
      </c>
      <c r="E103" s="40">
        <v>0</v>
      </c>
      <c r="F103" s="40">
        <f t="shared" si="46"/>
        <v>79500</v>
      </c>
      <c r="G103" s="41">
        <v>42500</v>
      </c>
      <c r="H103" s="40">
        <f t="shared" si="42"/>
        <v>53.459119496855344</v>
      </c>
    </row>
    <row r="104" spans="1:9" ht="18" x14ac:dyDescent="0.35">
      <c r="A104" s="60" t="s">
        <v>48</v>
      </c>
      <c r="B104" s="60"/>
      <c r="C104" s="47">
        <f>C43+C9</f>
        <v>0</v>
      </c>
      <c r="D104" s="47">
        <f>D43+D9</f>
        <v>3987274.83</v>
      </c>
      <c r="E104" s="47">
        <f>E43+E9</f>
        <v>6614548.6699999999</v>
      </c>
      <c r="F104" s="47">
        <f>F43+F9</f>
        <v>10601823.5</v>
      </c>
      <c r="G104" s="47">
        <f>G43+G9</f>
        <v>4395963.47</v>
      </c>
      <c r="H104" s="48">
        <f t="shared" si="42"/>
        <v>41.464220471129323</v>
      </c>
    </row>
    <row r="105" spans="1:9" x14ac:dyDescent="0.3">
      <c r="A105" s="1"/>
      <c r="B105" s="1"/>
      <c r="C105" s="12"/>
      <c r="D105" s="12"/>
      <c r="E105" s="12"/>
      <c r="F105" s="12"/>
    </row>
    <row r="106" spans="1:9" x14ac:dyDescent="0.3">
      <c r="A106" s="1"/>
      <c r="B106" s="1"/>
      <c r="C106" s="12"/>
      <c r="D106" s="12"/>
      <c r="E106" s="12"/>
      <c r="F106" s="12"/>
    </row>
    <row r="107" spans="1:9" x14ac:dyDescent="0.3">
      <c r="A107" s="1"/>
      <c r="B107" s="1"/>
      <c r="C107" s="12"/>
      <c r="D107" s="12"/>
      <c r="E107" s="12"/>
      <c r="F107" s="12"/>
    </row>
    <row r="108" spans="1:9" x14ac:dyDescent="0.3">
      <c r="A108" s="1"/>
      <c r="B108" s="1"/>
      <c r="C108" s="12"/>
      <c r="D108" s="12"/>
      <c r="E108" s="12"/>
      <c r="F108" s="12"/>
    </row>
    <row r="109" spans="1:9" x14ac:dyDescent="0.3">
      <c r="A109" s="1"/>
      <c r="B109" s="1"/>
      <c r="C109" s="12"/>
      <c r="D109" s="12"/>
      <c r="E109" s="12"/>
      <c r="F109" s="12"/>
    </row>
    <row r="110" spans="1:9" x14ac:dyDescent="0.3">
      <c r="A110" s="1"/>
      <c r="B110" s="1"/>
      <c r="C110" s="12"/>
      <c r="D110" s="12"/>
      <c r="E110" s="12"/>
      <c r="F110" s="12"/>
    </row>
    <row r="111" spans="1:9" x14ac:dyDescent="0.3">
      <c r="A111" s="1"/>
      <c r="B111" s="1"/>
      <c r="C111" s="12"/>
      <c r="D111" s="12"/>
      <c r="E111" s="12"/>
      <c r="F111" s="12"/>
    </row>
    <row r="112" spans="1:9" x14ac:dyDescent="0.3">
      <c r="A112" s="1"/>
      <c r="B112" s="1"/>
      <c r="C112" s="12"/>
      <c r="D112" s="12"/>
      <c r="E112" s="12"/>
      <c r="F112" s="12"/>
    </row>
    <row r="113" spans="1:6" x14ac:dyDescent="0.3">
      <c r="A113" s="1"/>
      <c r="B113" s="1"/>
      <c r="C113" s="12"/>
      <c r="D113" s="12"/>
      <c r="E113" s="12"/>
      <c r="F113" s="12"/>
    </row>
    <row r="114" spans="1:6" x14ac:dyDescent="0.3">
      <c r="A114" s="1"/>
      <c r="B114" s="1"/>
      <c r="C114" s="12"/>
      <c r="D114" s="12"/>
      <c r="E114" s="12"/>
      <c r="F114" s="12"/>
    </row>
    <row r="115" spans="1:6" x14ac:dyDescent="0.3">
      <c r="A115" s="1"/>
      <c r="B115" s="1"/>
      <c r="C115" s="12"/>
      <c r="D115" s="12"/>
      <c r="E115" s="12"/>
      <c r="F115" s="12"/>
    </row>
    <row r="116" spans="1:6" x14ac:dyDescent="0.3">
      <c r="A116" s="1"/>
      <c r="B116" s="1"/>
      <c r="C116" s="12"/>
      <c r="D116" s="12"/>
      <c r="E116" s="12"/>
      <c r="F116" s="12"/>
    </row>
    <row r="117" spans="1:6" x14ac:dyDescent="0.3">
      <c r="A117" s="1"/>
      <c r="B117" s="1"/>
      <c r="C117" s="12"/>
      <c r="D117" s="12"/>
      <c r="E117" s="12"/>
      <c r="F117" s="12"/>
    </row>
    <row r="118" spans="1:6" x14ac:dyDescent="0.3">
      <c r="A118" s="1"/>
      <c r="B118" s="1"/>
      <c r="C118" s="12"/>
      <c r="D118" s="12"/>
      <c r="E118" s="12"/>
      <c r="F118" s="12"/>
    </row>
    <row r="119" spans="1:6" x14ac:dyDescent="0.3">
      <c r="A119" s="1"/>
      <c r="B119" s="1"/>
      <c r="C119" s="12"/>
      <c r="D119" s="12"/>
      <c r="E119" s="12"/>
      <c r="F119" s="12"/>
    </row>
    <row r="120" spans="1:6" x14ac:dyDescent="0.3">
      <c r="A120" s="1"/>
      <c r="B120" s="1"/>
      <c r="C120" s="12"/>
      <c r="D120" s="12"/>
      <c r="E120" s="12"/>
      <c r="F120" s="12"/>
    </row>
    <row r="121" spans="1:6" x14ac:dyDescent="0.3">
      <c r="A121" s="1"/>
      <c r="B121" s="1"/>
      <c r="C121" s="12"/>
      <c r="D121" s="12"/>
      <c r="E121" s="12"/>
      <c r="F121" s="12"/>
    </row>
    <row r="122" spans="1:6" x14ac:dyDescent="0.3">
      <c r="A122" s="1"/>
      <c r="B122" s="1"/>
      <c r="C122" s="12"/>
      <c r="D122" s="12"/>
      <c r="E122" s="12"/>
      <c r="F122" s="12"/>
    </row>
    <row r="123" spans="1:6" x14ac:dyDescent="0.3">
      <c r="A123" s="1"/>
      <c r="B123" s="1"/>
      <c r="C123" s="12"/>
      <c r="D123" s="12"/>
      <c r="E123" s="12"/>
      <c r="F123" s="12"/>
    </row>
    <row r="124" spans="1:6" x14ac:dyDescent="0.3">
      <c r="A124" s="1"/>
      <c r="B124" s="1"/>
      <c r="C124" s="12"/>
      <c r="D124" s="12"/>
      <c r="E124" s="12"/>
      <c r="F124" s="12"/>
    </row>
    <row r="125" spans="1:6" x14ac:dyDescent="0.3">
      <c r="A125" s="1"/>
      <c r="B125" s="1"/>
      <c r="C125" s="12"/>
      <c r="D125" s="12"/>
      <c r="E125" s="12"/>
      <c r="F125" s="12"/>
    </row>
    <row r="126" spans="1:6" x14ac:dyDescent="0.3">
      <c r="A126" s="1"/>
      <c r="B126" s="1"/>
      <c r="C126" s="12"/>
      <c r="D126" s="12"/>
      <c r="E126" s="12"/>
      <c r="F126" s="12"/>
    </row>
    <row r="127" spans="1:6" x14ac:dyDescent="0.3">
      <c r="A127" s="1"/>
      <c r="B127" s="1"/>
      <c r="C127" s="12"/>
      <c r="D127" s="12"/>
      <c r="E127" s="12"/>
      <c r="F127" s="12"/>
    </row>
    <row r="128" spans="1:6" x14ac:dyDescent="0.3">
      <c r="A128" s="1"/>
      <c r="B128" s="1"/>
      <c r="C128" s="12"/>
      <c r="D128" s="12"/>
      <c r="E128" s="12"/>
      <c r="F128" s="12"/>
    </row>
    <row r="129" spans="1:6" x14ac:dyDescent="0.3">
      <c r="A129" s="1"/>
      <c r="B129" s="1"/>
      <c r="C129" s="12"/>
      <c r="D129" s="12"/>
      <c r="E129" s="12"/>
      <c r="F129" s="12"/>
    </row>
    <row r="130" spans="1:6" x14ac:dyDescent="0.3">
      <c r="A130" s="1"/>
      <c r="B130" s="1"/>
      <c r="C130" s="12"/>
      <c r="D130" s="12"/>
      <c r="E130" s="12"/>
      <c r="F130" s="12"/>
    </row>
    <row r="131" spans="1:6" x14ac:dyDescent="0.3">
      <c r="A131" s="1"/>
      <c r="B131" s="1"/>
      <c r="C131" s="12"/>
      <c r="D131" s="12"/>
      <c r="E131" s="12"/>
      <c r="F131" s="12"/>
    </row>
    <row r="132" spans="1:6" x14ac:dyDescent="0.3">
      <c r="A132" s="1"/>
      <c r="B132" s="1"/>
      <c r="C132" s="12"/>
      <c r="D132" s="12"/>
      <c r="E132" s="12"/>
      <c r="F132" s="12"/>
    </row>
    <row r="133" spans="1:6" x14ac:dyDescent="0.3">
      <c r="A133" s="1"/>
      <c r="B133" s="1"/>
      <c r="C133" s="12"/>
      <c r="D133" s="12"/>
      <c r="E133" s="12"/>
      <c r="F133" s="12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</sheetData>
  <mergeCells count="17">
    <mergeCell ref="A104:B104"/>
    <mergeCell ref="A9:B9"/>
    <mergeCell ref="A43:B43"/>
    <mergeCell ref="A35:A36"/>
    <mergeCell ref="C5:E5"/>
    <mergeCell ref="B5:B7"/>
    <mergeCell ref="A41:A42"/>
    <mergeCell ref="C6:C7"/>
    <mergeCell ref="D6:D7"/>
    <mergeCell ref="E6:E7"/>
    <mergeCell ref="G5:G7"/>
    <mergeCell ref="H5:H7"/>
    <mergeCell ref="F5:F7"/>
    <mergeCell ref="C1:H1"/>
    <mergeCell ref="C2:H2"/>
    <mergeCell ref="C3:H3"/>
    <mergeCell ref="A4:H4"/>
  </mergeCells>
  <pageMargins left="0.70866141732283472" right="0.70866141732283472" top="0.98425196850393704" bottom="0.98425196850393704" header="0.31496062992125984" footer="0.31496062992125984"/>
  <pageSetup paperSize="9" scale="86" fitToHeight="0" orientation="portrait" r:id="rId1"/>
  <headerFoot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Aneta</cp:lastModifiedBy>
  <cp:lastPrinted>2021-09-07T11:14:27Z</cp:lastPrinted>
  <dcterms:created xsi:type="dcterms:W3CDTF">2015-08-25T10:33:42Z</dcterms:created>
  <dcterms:modified xsi:type="dcterms:W3CDTF">2021-09-07T11:14:42Z</dcterms:modified>
</cp:coreProperties>
</file>